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Types.xml" ContentType="application/vnd.ms-excel.rdrichvaluetypes+xml"/>
  <Override PartName="/xl/richData/rdrichvaluestructure.xml" ContentType="application/vnd.ms-excel.rdrichvaluestructure+xml"/>
  <Override PartName="/xl/richData/rdrichvalue.xml" ContentType="application/vnd.ms-excel.rdrichvalu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hidePivotFieldList="1" defaultThemeVersion="124226"/>
  <mc:AlternateContent xmlns:mc="http://schemas.openxmlformats.org/markup-compatibility/2006">
    <mc:Choice Requires="x15">
      <x15ac:absPath xmlns:x15ac="http://schemas.microsoft.com/office/spreadsheetml/2010/11/ac" url="C:\Users\cinterno\Desktop\"/>
    </mc:Choice>
  </mc:AlternateContent>
  <xr:revisionPtr revIDLastSave="0" documentId="13_ncr:1_{D7DA302A-1DB4-4B11-8CC7-670628CA162E}" xr6:coauthVersionLast="47" xr6:coauthVersionMax="47" xr10:uidLastSave="{00000000-0000-0000-0000-000000000000}"/>
  <bookViews>
    <workbookView xWindow="-120" yWindow="-120" windowWidth="29040" windowHeight="15840" tabRatio="882" activeTab="7" xr2:uid="{00000000-000D-0000-FFFF-FFFF00000000}"/>
  </bookViews>
  <sheets>
    <sheet name="Intructivo " sheetId="21" state="hidden" r:id="rId1"/>
    <sheet name="CONTEXTO" sheetId="22" state="hidden" r:id="rId2"/>
    <sheet name="Planeación estratégica" sheetId="1" r:id="rId3"/>
    <sheet name="Gestión Organi" sheetId="34" r:id="rId4"/>
    <sheet name="Gestión de las TICs" sheetId="25" r:id="rId5"/>
    <sheet name="Gestión TH" sheetId="26" r:id="rId6"/>
    <sheet name="Gestión Jurídica" sheetId="27" r:id="rId7"/>
    <sheet name="Gestión Fcra" sheetId="28" r:id="rId8"/>
    <sheet name="Gestión Comunic" sheetId="29" r:id="rId9"/>
    <sheet name="Gestión Rec Fisic" sheetId="33" r:id="rId10"/>
    <sheet name="Gestión Documental" sheetId="30" r:id="rId11"/>
    <sheet name="Gestión Disciplinaria" sheetId="35" r:id="rId12"/>
    <sheet name="SyE gestión" sheetId="32" r:id="rId13"/>
    <sheet name="Operaciones" sheetId="36" r:id="rId14"/>
    <sheet name="G.RedRiesgo" sheetId="37" r:id="rId15"/>
    <sheet name="Atención al ciudadano" sheetId="31" r:id="rId16"/>
    <sheet name="G.InvestYConoc" sheetId="38" state="hidden" r:id="rId17"/>
    <sheet name="CapacEspeciali" sheetId="39" state="hidden" r:id="rId18"/>
    <sheet name="Matriz Calor Inherente" sheetId="23" r:id="rId19"/>
    <sheet name="Matriz Calor Residual" sheetId="24" r:id="rId20"/>
    <sheet name="Tabla probabilidad" sheetId="12" state="hidden" r:id="rId21"/>
    <sheet name="Tabla Impacto" sheetId="13" state="hidden" r:id="rId22"/>
    <sheet name="Tabla Valoración controles" sheetId="15" state="hidden" r:id="rId23"/>
    <sheet name="Opciones Tratamiento" sheetId="16" state="hidden" r:id="rId24"/>
    <sheet name="Hoja1" sheetId="11" state="hidden" r:id="rId25"/>
  </sheets>
  <externalReferences>
    <externalReference r:id="rId26"/>
  </externalReferences>
  <calcPr calcId="191028"/>
  <pivotCaches>
    <pivotCache cacheId="0" r:id="rId27"/>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T20" i="28" l="1"/>
  <c r="AQ20" i="28"/>
  <c r="AT19" i="28"/>
  <c r="AT18" i="28"/>
  <c r="AQ19" i="28"/>
  <c r="AQ18" i="28"/>
  <c r="AN18" i="28"/>
  <c r="AN19" i="28"/>
  <c r="T20" i="28"/>
  <c r="Q20" i="28"/>
  <c r="T19" i="28"/>
  <c r="Q19" i="28"/>
  <c r="T18" i="28"/>
  <c r="Q18" i="28"/>
  <c r="H18" i="28"/>
  <c r="E18" i="28"/>
  <c r="AN16" i="29"/>
  <c r="I18" i="28" l="1"/>
  <c r="X20" i="28" s="1"/>
  <c r="AT16" i="31"/>
  <c r="AQ16" i="31"/>
  <c r="AN16" i="31"/>
  <c r="AS18" i="31"/>
  <c r="AR18" i="31"/>
  <c r="AP18" i="31"/>
  <c r="AO18" i="31"/>
  <c r="AM18" i="31"/>
  <c r="AL18" i="31"/>
  <c r="AT15" i="31"/>
  <c r="AQ15" i="31"/>
  <c r="AN15" i="31"/>
  <c r="AT14" i="31"/>
  <c r="AQ14" i="31"/>
  <c r="AN14" i="31"/>
  <c r="AT13" i="31"/>
  <c r="AQ13" i="31"/>
  <c r="AN13" i="31"/>
  <c r="AT12" i="31"/>
  <c r="AQ12" i="31"/>
  <c r="AN12" i="31"/>
  <c r="AL18" i="37"/>
  <c r="AS18" i="37"/>
  <c r="AR18" i="37"/>
  <c r="AP18" i="37"/>
  <c r="AO18" i="37"/>
  <c r="AM18" i="37"/>
  <c r="AT15" i="37"/>
  <c r="AQ15" i="37"/>
  <c r="AN15" i="37"/>
  <c r="AT14" i="37"/>
  <c r="AQ14" i="37"/>
  <c r="AN14" i="37"/>
  <c r="AT13" i="37"/>
  <c r="AQ13" i="37"/>
  <c r="AN13" i="37"/>
  <c r="AT12" i="37"/>
  <c r="AQ12" i="37"/>
  <c r="AN12" i="37"/>
  <c r="AT16" i="36"/>
  <c r="AQ16" i="36"/>
  <c r="AN16" i="36"/>
  <c r="AS19" i="36"/>
  <c r="AR19" i="36"/>
  <c r="AP19" i="36"/>
  <c r="AO19" i="36"/>
  <c r="AM19" i="36"/>
  <c r="AL19" i="36"/>
  <c r="AT15" i="36"/>
  <c r="AQ15" i="36"/>
  <c r="AN15" i="36"/>
  <c r="AT14" i="36"/>
  <c r="AQ14" i="36"/>
  <c r="AN14" i="36"/>
  <c r="AT13" i="36"/>
  <c r="AQ13" i="36"/>
  <c r="AN13" i="36"/>
  <c r="AT12" i="36"/>
  <c r="AQ12" i="36"/>
  <c r="AN12" i="36"/>
  <c r="Z20" i="28" l="1"/>
  <c r="Y20" i="28"/>
  <c r="X18" i="28"/>
  <c r="X19" i="28"/>
  <c r="AT18" i="31"/>
  <c r="AQ18" i="31"/>
  <c r="AN18" i="31"/>
  <c r="AN18" i="37"/>
  <c r="AT18" i="37"/>
  <c r="AQ18" i="37"/>
  <c r="AQ19" i="36"/>
  <c r="AT19" i="36"/>
  <c r="AN19" i="36"/>
  <c r="AL16" i="32"/>
  <c r="AS16" i="32"/>
  <c r="AR16" i="32"/>
  <c r="AP16" i="32"/>
  <c r="AO16" i="32"/>
  <c r="AM16" i="32"/>
  <c r="AT15" i="32"/>
  <c r="AQ15" i="32"/>
  <c r="AN15" i="32"/>
  <c r="AT14" i="32"/>
  <c r="AQ14" i="32"/>
  <c r="AN14" i="32"/>
  <c r="AT13" i="32"/>
  <c r="AQ13" i="32"/>
  <c r="AN13" i="32"/>
  <c r="AT12" i="32"/>
  <c r="AQ12" i="32"/>
  <c r="AN12" i="32"/>
  <c r="AS16" i="35"/>
  <c r="AR16" i="35"/>
  <c r="AP16" i="35"/>
  <c r="AO16" i="35"/>
  <c r="AM16" i="35"/>
  <c r="AL16" i="35"/>
  <c r="AT15" i="35"/>
  <c r="AQ15" i="35"/>
  <c r="AN15" i="35"/>
  <c r="AT14" i="35"/>
  <c r="AQ14" i="35"/>
  <c r="AN14" i="35"/>
  <c r="AT13" i="35"/>
  <c r="AQ13" i="35"/>
  <c r="AN13" i="35"/>
  <c r="AT12" i="35"/>
  <c r="AQ12" i="35"/>
  <c r="AN12" i="35"/>
  <c r="AS15" i="30"/>
  <c r="AR15" i="30"/>
  <c r="AP15" i="30"/>
  <c r="AO15" i="30"/>
  <c r="AM15" i="30"/>
  <c r="AL15" i="30"/>
  <c r="AT14" i="30"/>
  <c r="AQ14" i="30"/>
  <c r="AN14" i="30"/>
  <c r="AT13" i="30"/>
  <c r="AQ13" i="30"/>
  <c r="AN13" i="30"/>
  <c r="AT12" i="30"/>
  <c r="AQ12" i="30"/>
  <c r="AN12" i="30"/>
  <c r="AS18" i="33"/>
  <c r="AR18" i="33"/>
  <c r="AP18" i="33"/>
  <c r="AO18" i="33"/>
  <c r="AM18" i="33"/>
  <c r="AL18" i="33"/>
  <c r="AT16" i="33"/>
  <c r="AQ16" i="33"/>
  <c r="AN16" i="33"/>
  <c r="AT15" i="33"/>
  <c r="AQ15" i="33"/>
  <c r="AN15" i="33"/>
  <c r="AT14" i="33"/>
  <c r="AQ14" i="33"/>
  <c r="AN14" i="33"/>
  <c r="AT13" i="33"/>
  <c r="AQ13" i="33"/>
  <c r="AN13" i="33"/>
  <c r="AT12" i="33"/>
  <c r="AQ12" i="33"/>
  <c r="AN12" i="33"/>
  <c r="AS18" i="29"/>
  <c r="AR18" i="29"/>
  <c r="AP18" i="29"/>
  <c r="AO18" i="29"/>
  <c r="AM18" i="29"/>
  <c r="AL18" i="29"/>
  <c r="AT16" i="29"/>
  <c r="AQ16" i="29"/>
  <c r="AT15" i="29"/>
  <c r="AQ15" i="29"/>
  <c r="AN15" i="29"/>
  <c r="AT14" i="29"/>
  <c r="AQ14" i="29"/>
  <c r="AN14" i="29"/>
  <c r="AT13" i="29"/>
  <c r="AQ13" i="29"/>
  <c r="AN13" i="29"/>
  <c r="AT12" i="29"/>
  <c r="AQ12" i="29"/>
  <c r="AN12" i="29"/>
  <c r="AT17" i="28"/>
  <c r="AQ17" i="28"/>
  <c r="AN17" i="28"/>
  <c r="AT16" i="28"/>
  <c r="AQ16" i="28"/>
  <c r="AN16" i="28"/>
  <c r="AT15" i="28"/>
  <c r="AQ15" i="28"/>
  <c r="AN15" i="28"/>
  <c r="AT14" i="28"/>
  <c r="AQ14" i="28"/>
  <c r="AN14" i="28"/>
  <c r="AT13" i="28"/>
  <c r="AQ13" i="28"/>
  <c r="AN13" i="28"/>
  <c r="AT12" i="28"/>
  <c r="AQ12" i="28"/>
  <c r="AN12" i="28"/>
  <c r="AS20" i="27"/>
  <c r="AR20" i="27"/>
  <c r="AP20" i="27"/>
  <c r="AO20" i="27"/>
  <c r="AM20" i="27"/>
  <c r="AL20" i="27"/>
  <c r="AT19" i="27"/>
  <c r="AQ19" i="27"/>
  <c r="AN19" i="27"/>
  <c r="AT18" i="27"/>
  <c r="AQ18" i="27"/>
  <c r="AN18" i="27"/>
  <c r="AT16" i="27"/>
  <c r="AQ16" i="27"/>
  <c r="AN16" i="27"/>
  <c r="AT15" i="27"/>
  <c r="AQ15" i="27"/>
  <c r="AN15" i="27"/>
  <c r="AT14" i="27"/>
  <c r="AQ14" i="27"/>
  <c r="AN14" i="27"/>
  <c r="AT13" i="27"/>
  <c r="AQ13" i="27"/>
  <c r="AN13" i="27"/>
  <c r="AT12" i="27"/>
  <c r="AQ12" i="27"/>
  <c r="AN12" i="27"/>
  <c r="AN12" i="26"/>
  <c r="AS20" i="26"/>
  <c r="AR20" i="26"/>
  <c r="AP20" i="26"/>
  <c r="AO20" i="26"/>
  <c r="AM20" i="26"/>
  <c r="AL20" i="26"/>
  <c r="AT19" i="26"/>
  <c r="AQ19" i="26"/>
  <c r="AN19" i="26"/>
  <c r="AT18" i="26"/>
  <c r="AQ18" i="26"/>
  <c r="AN18" i="26"/>
  <c r="AT17" i="26"/>
  <c r="AQ17" i="26"/>
  <c r="AN17" i="26"/>
  <c r="AT16" i="26"/>
  <c r="AQ16" i="26"/>
  <c r="AN16" i="26"/>
  <c r="AT15" i="26"/>
  <c r="AQ15" i="26"/>
  <c r="AN15" i="26"/>
  <c r="AT14" i="26"/>
  <c r="AQ14" i="26"/>
  <c r="AN14" i="26"/>
  <c r="AT13" i="26"/>
  <c r="AQ13" i="26"/>
  <c r="AN13" i="26"/>
  <c r="AT12" i="26"/>
  <c r="AQ12" i="26"/>
  <c r="AS21" i="25"/>
  <c r="AT21" i="25" s="1"/>
  <c r="AR21" i="25"/>
  <c r="AP21" i="25"/>
  <c r="AO21" i="25"/>
  <c r="AM21" i="25"/>
  <c r="AL21" i="25"/>
  <c r="AT20" i="25"/>
  <c r="AQ20" i="25"/>
  <c r="AN20" i="25"/>
  <c r="AT19" i="25"/>
  <c r="AQ19" i="25"/>
  <c r="AN19" i="25"/>
  <c r="AT18" i="25"/>
  <c r="AQ18" i="25"/>
  <c r="AN18" i="25"/>
  <c r="AT17" i="25"/>
  <c r="AQ17" i="25"/>
  <c r="AN17" i="25"/>
  <c r="AT16" i="25"/>
  <c r="AQ16" i="25"/>
  <c r="AN16" i="25"/>
  <c r="AT15" i="25"/>
  <c r="AQ15" i="25"/>
  <c r="AN15" i="25"/>
  <c r="AT14" i="25"/>
  <c r="AQ14" i="25"/>
  <c r="AN14" i="25"/>
  <c r="AT13" i="25"/>
  <c r="AQ13" i="25"/>
  <c r="AN13" i="25"/>
  <c r="AT12" i="25"/>
  <c r="AQ12" i="25"/>
  <c r="AN12" i="25"/>
  <c r="AT27" i="34"/>
  <c r="AT26" i="34"/>
  <c r="AT24" i="34"/>
  <c r="AT23" i="34"/>
  <c r="AT22" i="34"/>
  <c r="AT21" i="34"/>
  <c r="AT20" i="34"/>
  <c r="AT19" i="34"/>
  <c r="AT18" i="34"/>
  <c r="AT17" i="34"/>
  <c r="AT16" i="34"/>
  <c r="AT15" i="34"/>
  <c r="AT14" i="34"/>
  <c r="AT13" i="34"/>
  <c r="AT12" i="34"/>
  <c r="AQ27" i="34"/>
  <c r="AQ26" i="34"/>
  <c r="AQ24" i="34"/>
  <c r="AQ23" i="34"/>
  <c r="AQ22" i="34"/>
  <c r="AQ21" i="34"/>
  <c r="AQ20" i="34"/>
  <c r="AQ19" i="34"/>
  <c r="AQ18" i="34"/>
  <c r="AQ17" i="34"/>
  <c r="AQ16" i="34"/>
  <c r="AQ15" i="34"/>
  <c r="AQ14" i="34"/>
  <c r="AQ13" i="34"/>
  <c r="AQ12" i="34"/>
  <c r="AN13" i="34"/>
  <c r="AN14" i="34"/>
  <c r="AN15" i="34"/>
  <c r="AN16" i="34"/>
  <c r="AN17" i="34"/>
  <c r="AN18" i="34"/>
  <c r="AN19" i="34"/>
  <c r="AN20" i="34"/>
  <c r="AN21" i="34"/>
  <c r="AN22" i="34"/>
  <c r="AN23" i="34"/>
  <c r="AN24" i="34"/>
  <c r="AN26" i="34"/>
  <c r="AN27" i="34"/>
  <c r="AN12" i="34"/>
  <c r="AT17" i="1"/>
  <c r="AQ17" i="1"/>
  <c r="AN17" i="1"/>
  <c r="AT13" i="1"/>
  <c r="AT14" i="1"/>
  <c r="AT15" i="1"/>
  <c r="AT12" i="1"/>
  <c r="AQ13" i="1"/>
  <c r="AQ14" i="1"/>
  <c r="AQ15" i="1"/>
  <c r="AQ12" i="1"/>
  <c r="AN13" i="1"/>
  <c r="AN14" i="1"/>
  <c r="AN15" i="1"/>
  <c r="AN12" i="1"/>
  <c r="AS29" i="34"/>
  <c r="AR29" i="34"/>
  <c r="AT29" i="34" s="1"/>
  <c r="AP29" i="34"/>
  <c r="AO29" i="34"/>
  <c r="AQ29" i="34" s="1"/>
  <c r="AM29" i="34"/>
  <c r="AL29" i="34"/>
  <c r="AN29" i="34" s="1"/>
  <c r="AS17" i="1"/>
  <c r="AR17" i="1"/>
  <c r="AP17" i="1"/>
  <c r="AO17" i="1"/>
  <c r="AM17" i="1"/>
  <c r="AL17" i="1"/>
  <c r="Z18" i="28" l="1"/>
  <c r="Y18" i="28"/>
  <c r="Z19" i="28"/>
  <c r="Y19" i="28"/>
  <c r="AQ21" i="25"/>
  <c r="AT16" i="32"/>
  <c r="AQ16" i="32"/>
  <c r="AN16" i="32"/>
  <c r="AT16" i="35"/>
  <c r="AQ16" i="35"/>
  <c r="AN16" i="35"/>
  <c r="AT15" i="30"/>
  <c r="AN15" i="30"/>
  <c r="AQ15" i="30"/>
  <c r="AT18" i="33"/>
  <c r="AQ18" i="33"/>
  <c r="AN18" i="33"/>
  <c r="AQ18" i="29"/>
  <c r="AT18" i="29"/>
  <c r="AN18" i="29"/>
  <c r="AT20" i="27"/>
  <c r="AQ20" i="27"/>
  <c r="AN20" i="27"/>
  <c r="AT20" i="26"/>
  <c r="AQ20" i="26"/>
  <c r="AN20" i="26"/>
  <c r="AN21" i="25"/>
  <c r="E16" i="31"/>
  <c r="E12" i="31"/>
  <c r="E15" i="37"/>
  <c r="AB14" i="37"/>
  <c r="AA14" i="37" s="1"/>
  <c r="E12" i="37"/>
  <c r="E16" i="36"/>
  <c r="AB15" i="36"/>
  <c r="AA15" i="36" s="1"/>
  <c r="AB14" i="36"/>
  <c r="AA14" i="36" s="1"/>
  <c r="E12" i="36"/>
  <c r="E15" i="32"/>
  <c r="AB14" i="32"/>
  <c r="AC14" i="32" s="1"/>
  <c r="E12" i="32"/>
  <c r="E14" i="35"/>
  <c r="E12" i="35"/>
  <c r="E12" i="30"/>
  <c r="Z15" i="33"/>
  <c r="E15" i="33"/>
  <c r="E12" i="33" l="1"/>
  <c r="AB16" i="29" l="1"/>
  <c r="AA16" i="29" s="1"/>
  <c r="T16" i="29"/>
  <c r="X16" i="29" s="1"/>
  <c r="T15" i="29"/>
  <c r="Q15" i="29"/>
  <c r="H15" i="29"/>
  <c r="I15" i="29" s="1"/>
  <c r="E15" i="29"/>
  <c r="E12" i="29"/>
  <c r="E17" i="28"/>
  <c r="E12" i="28"/>
  <c r="E18" i="27"/>
  <c r="E15" i="27"/>
  <c r="X15" i="29" l="1"/>
  <c r="Z16" i="29"/>
  <c r="Y16" i="29"/>
  <c r="AC16" i="29" s="1"/>
  <c r="E12" i="27"/>
  <c r="E19" i="26"/>
  <c r="E18" i="26"/>
  <c r="E17" i="26"/>
  <c r="E16" i="26"/>
  <c r="E15" i="26"/>
  <c r="E12" i="26"/>
  <c r="Z15" i="29" l="1"/>
  <c r="Y15" i="29"/>
  <c r="E19" i="25"/>
  <c r="E16" i="25"/>
  <c r="AB14" i="25"/>
  <c r="AA14" i="25"/>
  <c r="E12" i="25"/>
  <c r="E26" i="34"/>
  <c r="E23" i="34"/>
  <c r="E19" i="34"/>
  <c r="E15" i="34"/>
  <c r="E12" i="34"/>
  <c r="E15" i="1" l="1"/>
  <c r="E13" i="1"/>
  <c r="E12" i="1"/>
  <c r="T16" i="31" l="1"/>
  <c r="H16" i="31"/>
  <c r="I16" i="31" s="1"/>
  <c r="X16" i="31" s="1"/>
  <c r="T15" i="37"/>
  <c r="Q15" i="37"/>
  <c r="H15" i="37"/>
  <c r="I15" i="37" s="1"/>
  <c r="Y16" i="31" l="1"/>
  <c r="Z16" i="31"/>
  <c r="X15" i="37"/>
  <c r="Z15" i="37" s="1"/>
  <c r="Y15" i="37" l="1"/>
  <c r="T16" i="36"/>
  <c r="Q16" i="36"/>
  <c r="H16" i="36"/>
  <c r="I16" i="36" s="1"/>
  <c r="X16" i="36" l="1"/>
  <c r="Y16" i="36"/>
  <c r="Z16" i="36"/>
  <c r="T15" i="32"/>
  <c r="Q15" i="32"/>
  <c r="H15" i="32"/>
  <c r="I15" i="32" l="1"/>
  <c r="X15" i="32" s="1"/>
  <c r="Z15" i="32" s="1"/>
  <c r="Y15" i="32" l="1"/>
  <c r="T15" i="33" l="1"/>
  <c r="Q15" i="33"/>
  <c r="H15" i="33"/>
  <c r="I15" i="33" l="1"/>
  <c r="X15" i="33" s="1"/>
  <c r="T17" i="28"/>
  <c r="Q17" i="28"/>
  <c r="H17" i="28"/>
  <c r="I17" i="28" s="1"/>
  <c r="Y15" i="33" l="1"/>
  <c r="X17" i="28"/>
  <c r="Z17" i="28" l="1"/>
  <c r="Y17" i="28"/>
  <c r="AB20" i="27" l="1"/>
  <c r="AA20" i="27"/>
  <c r="T19" i="27"/>
  <c r="Q19" i="27"/>
  <c r="AB19" i="27" s="1"/>
  <c r="AA19" i="27" s="1"/>
  <c r="T18" i="27"/>
  <c r="Q18" i="27"/>
  <c r="H18" i="27"/>
  <c r="AB16" i="27"/>
  <c r="AA16" i="27" s="1"/>
  <c r="AC16" i="27" s="1"/>
  <c r="T16" i="27"/>
  <c r="Q16" i="27"/>
  <c r="X16" i="27" s="1"/>
  <c r="T15" i="27"/>
  <c r="Q15" i="27"/>
  <c r="H15" i="27"/>
  <c r="I15" i="27" s="1"/>
  <c r="X19" i="27" l="1"/>
  <c r="I18" i="27"/>
  <c r="X18" i="27" s="1"/>
  <c r="Z16" i="27"/>
  <c r="Y16" i="27"/>
  <c r="X15" i="27"/>
  <c r="Z18" i="27" l="1"/>
  <c r="Y18" i="27"/>
  <c r="Y19" i="27"/>
  <c r="AC19" i="27" s="1"/>
  <c r="Z19" i="27"/>
  <c r="Y15" i="27"/>
  <c r="Z15" i="27"/>
  <c r="T19" i="26" l="1"/>
  <c r="Q19" i="26"/>
  <c r="H19" i="26"/>
  <c r="T18" i="26"/>
  <c r="Q18" i="26"/>
  <c r="H18" i="26"/>
  <c r="T17" i="26"/>
  <c r="Q17" i="26"/>
  <c r="H17" i="26"/>
  <c r="T16" i="26"/>
  <c r="Q16" i="26"/>
  <c r="H16" i="26"/>
  <c r="T15" i="26"/>
  <c r="Q15" i="26"/>
  <c r="H15" i="26"/>
  <c r="I15" i="26" s="1"/>
  <c r="I19" i="26" l="1"/>
  <c r="X19" i="26" s="1"/>
  <c r="I18" i="26"/>
  <c r="X18" i="26" s="1"/>
  <c r="I17" i="26"/>
  <c r="X17" i="26" s="1"/>
  <c r="I16" i="26"/>
  <c r="X16" i="26" s="1"/>
  <c r="X15" i="26"/>
  <c r="Z15" i="26" s="1"/>
  <c r="Z19" i="26" l="1"/>
  <c r="Y19" i="26"/>
  <c r="Z18" i="26"/>
  <c r="Y18" i="26"/>
  <c r="Z17" i="26"/>
  <c r="Y17" i="26"/>
  <c r="Y16" i="26"/>
  <c r="Z16" i="26"/>
  <c r="Y15" i="26"/>
  <c r="T20" i="25" l="1"/>
  <c r="AB20" i="25" s="1"/>
  <c r="AA20" i="25" s="1"/>
  <c r="T19" i="25"/>
  <c r="Q19" i="25"/>
  <c r="H19" i="25"/>
  <c r="I19" i="25" s="1"/>
  <c r="X20" i="25" l="1"/>
  <c r="Y20" i="25" s="1"/>
  <c r="AC20" i="25" s="1"/>
  <c r="Z20" i="25"/>
  <c r="X19" i="25"/>
  <c r="Z19" i="25" l="1"/>
  <c r="Y19" i="25"/>
  <c r="T27" i="34" l="1"/>
  <c r="Q27" i="34"/>
  <c r="AB27" i="34" s="1"/>
  <c r="AA27" i="34" s="1"/>
  <c r="T26" i="34"/>
  <c r="Q26" i="34"/>
  <c r="H26" i="34"/>
  <c r="T24" i="34"/>
  <c r="Q24" i="34"/>
  <c r="AB24" i="34" s="1"/>
  <c r="AA24" i="34" s="1"/>
  <c r="T23" i="34"/>
  <c r="Q23" i="34"/>
  <c r="H23" i="34"/>
  <c r="X27" i="34" l="1"/>
  <c r="I26" i="34"/>
  <c r="X26" i="34" s="1"/>
  <c r="X24" i="34"/>
  <c r="I23" i="34"/>
  <c r="X23" i="34" s="1"/>
  <c r="E16" i="1"/>
  <c r="T15" i="1"/>
  <c r="Q15" i="1"/>
  <c r="H15" i="1"/>
  <c r="Z26" i="34" l="1"/>
  <c r="Y26" i="34"/>
  <c r="Z27" i="34"/>
  <c r="Y27" i="34"/>
  <c r="AC27" i="34" s="1"/>
  <c r="Z24" i="34"/>
  <c r="Y24" i="34"/>
  <c r="AC24" i="34" s="1"/>
  <c r="Z23" i="34"/>
  <c r="Y23" i="34"/>
  <c r="I15" i="1"/>
  <c r="X15" i="1" s="1"/>
  <c r="Z15" i="1" l="1"/>
  <c r="Y15" i="1"/>
  <c r="T14" i="35" l="1"/>
  <c r="Q14" i="35"/>
  <c r="H14" i="35"/>
  <c r="I14" i="35" s="1"/>
  <c r="X14" i="35" l="1"/>
  <c r="Z14" i="35" l="1"/>
  <c r="Y14" i="35"/>
  <c r="Q12" i="39" l="1"/>
  <c r="Q13" i="39"/>
  <c r="T15" i="39" l="1"/>
  <c r="X15" i="39" s="1"/>
  <c r="AB14" i="39"/>
  <c r="AA14" i="39" s="1"/>
  <c r="T14" i="39"/>
  <c r="X14" i="39" s="1"/>
  <c r="AB13" i="39"/>
  <c r="AA13" i="39" s="1"/>
  <c r="T13" i="39"/>
  <c r="X13" i="39"/>
  <c r="AB12" i="39"/>
  <c r="AA12" i="39" s="1"/>
  <c r="T12" i="39"/>
  <c r="X12" i="39"/>
  <c r="I12" i="39"/>
  <c r="H12" i="39"/>
  <c r="E12" i="39"/>
  <c r="T15" i="38"/>
  <c r="X15" i="38" s="1"/>
  <c r="AB14" i="38"/>
  <c r="AA14" i="38" s="1"/>
  <c r="T14" i="38"/>
  <c r="X14" i="38" s="1"/>
  <c r="AB13" i="38"/>
  <c r="AA13" i="38" s="1"/>
  <c r="T13" i="38"/>
  <c r="Q13" i="38"/>
  <c r="X13" i="38" s="1"/>
  <c r="AB12" i="38"/>
  <c r="AA12" i="38" s="1"/>
  <c r="T12" i="38"/>
  <c r="Q12" i="38"/>
  <c r="X12" i="38" s="1"/>
  <c r="I12" i="38"/>
  <c r="H12" i="38"/>
  <c r="E12" i="38"/>
  <c r="T14" i="37"/>
  <c r="X14" i="37" s="1"/>
  <c r="T13" i="37"/>
  <c r="Q13" i="37"/>
  <c r="AB13" i="37" s="1"/>
  <c r="AA13" i="37" s="1"/>
  <c r="T12" i="37"/>
  <c r="Q12" i="37"/>
  <c r="H12" i="37"/>
  <c r="I12" i="37" s="1"/>
  <c r="X12" i="37" l="1"/>
  <c r="Z12" i="37" s="1"/>
  <c r="X13" i="37"/>
  <c r="Z13" i="37" s="1"/>
  <c r="Z13" i="39"/>
  <c r="Y13" i="39"/>
  <c r="AC13" i="39" s="1"/>
  <c r="Z12" i="39"/>
  <c r="Y12" i="39"/>
  <c r="AC12" i="39" s="1"/>
  <c r="Y14" i="39"/>
  <c r="AC14" i="39" s="1"/>
  <c r="Z14" i="39"/>
  <c r="Z15" i="39"/>
  <c r="Y15" i="39"/>
  <c r="Z13" i="38"/>
  <c r="Y13" i="38"/>
  <c r="AC13" i="38" s="1"/>
  <c r="Y14" i="38"/>
  <c r="AC14" i="38" s="1"/>
  <c r="Z14" i="38"/>
  <c r="Z12" i="38"/>
  <c r="Y12" i="38"/>
  <c r="AC12" i="38" s="1"/>
  <c r="Z15" i="38"/>
  <c r="Y15" i="38"/>
  <c r="Y14" i="37"/>
  <c r="AC14" i="37" s="1"/>
  <c r="Z14" i="37"/>
  <c r="T15" i="36"/>
  <c r="X15" i="36" s="1"/>
  <c r="Y15" i="36" s="1"/>
  <c r="AC15" i="36" s="1"/>
  <c r="X14" i="36"/>
  <c r="Z14" i="36" s="1"/>
  <c r="T14" i="36"/>
  <c r="T13" i="36"/>
  <c r="Q13" i="36"/>
  <c r="T12" i="36"/>
  <c r="Q12" i="36"/>
  <c r="H12" i="36"/>
  <c r="AB13" i="35"/>
  <c r="AA13" i="35" s="1"/>
  <c r="T13" i="35"/>
  <c r="X13" i="35" s="1"/>
  <c r="AB12" i="35"/>
  <c r="AA12" i="35" s="1"/>
  <c r="T12" i="35"/>
  <c r="Q12" i="35"/>
  <c r="H12" i="35"/>
  <c r="I12" i="35" s="1"/>
  <c r="E22" i="34"/>
  <c r="AB21" i="34"/>
  <c r="AA21" i="34" s="1"/>
  <c r="T21" i="34"/>
  <c r="X21" i="34" s="1"/>
  <c r="T19" i="34"/>
  <c r="Q19" i="34"/>
  <c r="H19" i="34"/>
  <c r="AB17" i="34"/>
  <c r="AA17" i="34" s="1"/>
  <c r="T17" i="34"/>
  <c r="X17" i="34" s="1"/>
  <c r="Z17" i="34" s="1"/>
  <c r="Z15" i="36" l="1"/>
  <c r="X13" i="36"/>
  <c r="AB13" i="36"/>
  <c r="AA13" i="36" s="1"/>
  <c r="Y13" i="37"/>
  <c r="AC13" i="37" s="1"/>
  <c r="Y12" i="37"/>
  <c r="Y14" i="36"/>
  <c r="AC14" i="36" s="1"/>
  <c r="Z13" i="36"/>
  <c r="Y13" i="36"/>
  <c r="I12" i="36"/>
  <c r="X12" i="36" s="1"/>
  <c r="Y13" i="35"/>
  <c r="AC13" i="35" s="1"/>
  <c r="Z13" i="35"/>
  <c r="X12" i="35"/>
  <c r="Y21" i="34"/>
  <c r="AC21" i="34" s="1"/>
  <c r="Z21" i="34"/>
  <c r="I19" i="34"/>
  <c r="X19" i="34" s="1"/>
  <c r="Y17" i="34"/>
  <c r="AC17" i="34" s="1"/>
  <c r="E18" i="34"/>
  <c r="T15" i="34"/>
  <c r="Q15" i="34"/>
  <c r="H15" i="34"/>
  <c r="T12" i="34"/>
  <c r="Q12" i="34"/>
  <c r="H12" i="34"/>
  <c r="AB13" i="33"/>
  <c r="AA13" i="33" s="1"/>
  <c r="T13" i="33"/>
  <c r="X13" i="33" s="1"/>
  <c r="AB12" i="33"/>
  <c r="AA12" i="33" s="1"/>
  <c r="T12" i="33"/>
  <c r="Q12" i="33"/>
  <c r="X12" i="33" s="1"/>
  <c r="I12" i="33"/>
  <c r="H12" i="33"/>
  <c r="T13" i="32"/>
  <c r="Q13" i="32"/>
  <c r="T12" i="32"/>
  <c r="Q12" i="32"/>
  <c r="H12" i="32"/>
  <c r="I12" i="32" s="1"/>
  <c r="T12" i="31"/>
  <c r="H12" i="31"/>
  <c r="I12" i="31" s="1"/>
  <c r="AC13" i="36" l="1"/>
  <c r="X13" i="32"/>
  <c r="AB13" i="32"/>
  <c r="AA13" i="32" s="1"/>
  <c r="Z12" i="36"/>
  <c r="Y12" i="36"/>
  <c r="Z12" i="35"/>
  <c r="Y12" i="35"/>
  <c r="AC12" i="35" s="1"/>
  <c r="Z19" i="34"/>
  <c r="Y19" i="34"/>
  <c r="I15" i="34"/>
  <c r="X15" i="34" s="1"/>
  <c r="I12" i="34"/>
  <c r="X12" i="34" s="1"/>
  <c r="Z13" i="33"/>
  <c r="Y13" i="33"/>
  <c r="AC13" i="33" s="1"/>
  <c r="Y12" i="33"/>
  <c r="AC12" i="33" s="1"/>
  <c r="Z12" i="33"/>
  <c r="X12" i="32"/>
  <c r="Z13" i="32"/>
  <c r="Y13" i="32"/>
  <c r="X12" i="31"/>
  <c r="AB14" i="30"/>
  <c r="AA14" i="30" s="1"/>
  <c r="T14" i="30"/>
  <c r="X14" i="30" s="1"/>
  <c r="Z12" i="34" l="1"/>
  <c r="Y12" i="34"/>
  <c r="Y15" i="34"/>
  <c r="Z15" i="34"/>
  <c r="Z12" i="32"/>
  <c r="Y12" i="32"/>
  <c r="Z12" i="31"/>
  <c r="Y12" i="31"/>
  <c r="Z14" i="30"/>
  <c r="Y14" i="30"/>
  <c r="AC14" i="30" s="1"/>
  <c r="AB13" i="30" l="1"/>
  <c r="AA13" i="30" s="1"/>
  <c r="T13" i="30"/>
  <c r="X13" i="30" s="1"/>
  <c r="T12" i="30"/>
  <c r="Q12" i="30"/>
  <c r="H12" i="30"/>
  <c r="I12" i="30" s="1"/>
  <c r="AB13" i="29"/>
  <c r="AA13" i="29" s="1"/>
  <c r="T13" i="29"/>
  <c r="X13" i="29" s="1"/>
  <c r="T12" i="29"/>
  <c r="Q12" i="29"/>
  <c r="H12" i="29"/>
  <c r="I12" i="29" s="1"/>
  <c r="Z13" i="30" l="1"/>
  <c r="Y13" i="30"/>
  <c r="AC13" i="30" s="1"/>
  <c r="X12" i="30"/>
  <c r="Z13" i="29"/>
  <c r="Y13" i="29"/>
  <c r="AC13" i="29" s="1"/>
  <c r="X12" i="29"/>
  <c r="Y12" i="30" l="1"/>
  <c r="Z12" i="30"/>
  <c r="Z12" i="29"/>
  <c r="Y12" i="29"/>
  <c r="AB15" i="28" l="1"/>
  <c r="AA15" i="28" s="1"/>
  <c r="T15" i="28"/>
  <c r="X15" i="28" s="1"/>
  <c r="T12" i="28"/>
  <c r="Q12" i="28"/>
  <c r="H12" i="28"/>
  <c r="I12" i="28" s="1"/>
  <c r="Z15" i="28" l="1"/>
  <c r="Y15" i="28"/>
  <c r="AC15" i="28" s="1"/>
  <c r="X12" i="28"/>
  <c r="Y12" i="28" s="1"/>
  <c r="Z12" i="28" l="1"/>
  <c r="AB13" i="27" l="1"/>
  <c r="AA13" i="27" s="1"/>
  <c r="T12" i="27" l="1"/>
  <c r="Q12" i="27"/>
  <c r="H12" i="27"/>
  <c r="I12" i="27" s="1"/>
  <c r="AB13" i="26"/>
  <c r="AA13" i="26" s="1"/>
  <c r="AB12" i="26"/>
  <c r="X12" i="27" l="1"/>
  <c r="T13" i="26"/>
  <c r="X13" i="26" s="1"/>
  <c r="Z13" i="26" s="1"/>
  <c r="T12" i="26"/>
  <c r="Q12" i="26"/>
  <c r="H12" i="26"/>
  <c r="I12" i="26" s="1"/>
  <c r="T17" i="25"/>
  <c r="AB17" i="25" s="1"/>
  <c r="AA17" i="25" s="1"/>
  <c r="T14" i="25"/>
  <c r="Q14" i="25"/>
  <c r="T16" i="25"/>
  <c r="Q16" i="25"/>
  <c r="H16" i="25"/>
  <c r="T12" i="25"/>
  <c r="Q12" i="25"/>
  <c r="H12" i="25"/>
  <c r="I12" i="25" s="1"/>
  <c r="E14" i="1"/>
  <c r="X14" i="25" l="1"/>
  <c r="Z14" i="25" s="1"/>
  <c r="X17" i="25"/>
  <c r="Z17" i="25" s="1"/>
  <c r="Z12" i="27"/>
  <c r="Y12" i="27"/>
  <c r="X12" i="26"/>
  <c r="X12" i="25"/>
  <c r="I16" i="25"/>
  <c r="X16" i="25" s="1"/>
  <c r="T12" i="1"/>
  <c r="Q12" i="1"/>
  <c r="Y14" i="25" l="1"/>
  <c r="AC14" i="25" s="1"/>
  <c r="Y17" i="25"/>
  <c r="AC17" i="25" s="1"/>
  <c r="Y13" i="26"/>
  <c r="AC13" i="26" s="1"/>
  <c r="Z12" i="26"/>
  <c r="Y12" i="26"/>
  <c r="Z16" i="25"/>
  <c r="Y16" i="25"/>
  <c r="Z12" i="25"/>
  <c r="Y12" i="25"/>
  <c r="H12" i="1"/>
  <c r="I12" i="1" s="1"/>
  <c r="F221" i="13" l="1"/>
  <c r="F211" i="13"/>
  <c r="F212" i="13"/>
  <c r="F213" i="13"/>
  <c r="F214" i="13"/>
  <c r="F215" i="13"/>
  <c r="F216" i="13"/>
  <c r="F217" i="13"/>
  <c r="F218" i="13"/>
  <c r="F219" i="13"/>
  <c r="F220" i="13"/>
  <c r="F210" i="13"/>
  <c r="B221" i="13" a="1"/>
  <c r="B221" i="13" l="1"/>
  <c r="K16" i="31" l="1"/>
  <c r="L16" i="31" s="1"/>
  <c r="M16" i="31" s="1"/>
  <c r="AB16" i="31" s="1"/>
  <c r="AA16" i="31" s="1"/>
  <c r="AC16" i="31" s="1"/>
  <c r="K15" i="29"/>
  <c r="L15" i="29" s="1"/>
  <c r="K15" i="37"/>
  <c r="L15" i="37" s="1"/>
  <c r="M15" i="37" s="1"/>
  <c r="AB15" i="37" s="1"/>
  <c r="AA15" i="37" s="1"/>
  <c r="AC15" i="37" s="1"/>
  <c r="K15" i="32"/>
  <c r="L15" i="32" s="1"/>
  <c r="M15" i="32" s="1"/>
  <c r="AB15" i="32" s="1"/>
  <c r="AA15" i="32" s="1"/>
  <c r="AC15" i="32" s="1"/>
  <c r="K16" i="36"/>
  <c r="L16" i="36" s="1"/>
  <c r="K15" i="33"/>
  <c r="L15" i="33" s="1"/>
  <c r="M15" i="33" s="1"/>
  <c r="AB15" i="33" s="1"/>
  <c r="AA15" i="33" s="1"/>
  <c r="AC15" i="33" s="1"/>
  <c r="K18" i="27"/>
  <c r="L18" i="27" s="1"/>
  <c r="M18" i="27" s="1"/>
  <c r="AB18" i="27" s="1"/>
  <c r="AA18" i="27" s="1"/>
  <c r="AC18" i="27" s="1"/>
  <c r="K17" i="28"/>
  <c r="L17" i="28" s="1"/>
  <c r="K19" i="26"/>
  <c r="L19" i="26" s="1"/>
  <c r="M19" i="26" s="1"/>
  <c r="AB19" i="26" s="1"/>
  <c r="AA19" i="26" s="1"/>
  <c r="AC19" i="26" s="1"/>
  <c r="K15" i="27"/>
  <c r="L15" i="27" s="1"/>
  <c r="K17" i="26"/>
  <c r="L17" i="26" s="1"/>
  <c r="M17" i="26" s="1"/>
  <c r="AB17" i="26" s="1"/>
  <c r="AA17" i="26" s="1"/>
  <c r="AC17" i="26" s="1"/>
  <c r="K18" i="26"/>
  <c r="L18" i="26" s="1"/>
  <c r="K15" i="26"/>
  <c r="L15" i="26" s="1"/>
  <c r="M15" i="26" s="1"/>
  <c r="AB15" i="26" s="1"/>
  <c r="AA15" i="26" s="1"/>
  <c r="AC15" i="26" s="1"/>
  <c r="K16" i="26"/>
  <c r="L16" i="26" s="1"/>
  <c r="K26" i="34"/>
  <c r="L26" i="34" s="1"/>
  <c r="M26" i="34" s="1"/>
  <c r="AB26" i="34" s="1"/>
  <c r="AA26" i="34" s="1"/>
  <c r="AC26" i="34" s="1"/>
  <c r="K19" i="25"/>
  <c r="L19" i="25" s="1"/>
  <c r="K23" i="34"/>
  <c r="L23" i="34" s="1"/>
  <c r="M23" i="34" s="1"/>
  <c r="AB23" i="34" s="1"/>
  <c r="AA23" i="34" s="1"/>
  <c r="AC23" i="34" s="1"/>
  <c r="K14" i="35"/>
  <c r="L14" i="35" s="1"/>
  <c r="M14" i="35" s="1"/>
  <c r="AB14" i="35" s="1"/>
  <c r="AA14" i="35" s="1"/>
  <c r="AC14" i="35" s="1"/>
  <c r="K15" i="1"/>
  <c r="L15" i="1" s="1"/>
  <c r="K12" i="38"/>
  <c r="L12" i="38" s="1"/>
  <c r="N12" i="38" s="1"/>
  <c r="K12" i="39"/>
  <c r="L12" i="39" s="1"/>
  <c r="K12" i="36"/>
  <c r="L12" i="36" s="1"/>
  <c r="M12" i="36" s="1"/>
  <c r="AB12" i="36" s="1"/>
  <c r="K12" i="37"/>
  <c r="L12" i="37" s="1"/>
  <c r="K19" i="34"/>
  <c r="L19" i="34" s="1"/>
  <c r="M19" i="34" s="1"/>
  <c r="AB19" i="34" s="1"/>
  <c r="AA19" i="34" s="1"/>
  <c r="AC19" i="34" s="1"/>
  <c r="K12" i="35"/>
  <c r="L12" i="35" s="1"/>
  <c r="K12" i="33"/>
  <c r="L12" i="33" s="1"/>
  <c r="M12" i="33" s="1"/>
  <c r="K15" i="34"/>
  <c r="L15" i="34" s="1"/>
  <c r="K12" i="34"/>
  <c r="L12" i="34" s="1"/>
  <c r="K12" i="31"/>
  <c r="L12" i="31" s="1"/>
  <c r="N12" i="31" s="1"/>
  <c r="K12" i="32"/>
  <c r="L12" i="32" s="1"/>
  <c r="K12" i="29"/>
  <c r="L12" i="29" s="1"/>
  <c r="M12" i="29" s="1"/>
  <c r="AB12" i="29" s="1"/>
  <c r="AA12" i="29" s="1"/>
  <c r="AC12" i="29" s="1"/>
  <c r="K12" i="30"/>
  <c r="L12" i="30" s="1"/>
  <c r="K12" i="27"/>
  <c r="L12" i="27" s="1"/>
  <c r="M12" i="27" s="1"/>
  <c r="AB12" i="27" s="1"/>
  <c r="AA12" i="27" s="1"/>
  <c r="AC12" i="27" s="1"/>
  <c r="K12" i="28"/>
  <c r="L12" i="28" s="1"/>
  <c r="K12" i="26"/>
  <c r="L12" i="26" s="1"/>
  <c r="K16" i="25"/>
  <c r="L16" i="25" s="1"/>
  <c r="K12" i="25"/>
  <c r="L12" i="25" s="1"/>
  <c r="H210" i="13"/>
  <c r="N16" i="31" l="1"/>
  <c r="N15" i="29"/>
  <c r="M15" i="29"/>
  <c r="AB15" i="29" s="1"/>
  <c r="AA15" i="29" s="1"/>
  <c r="AC15" i="29" s="1"/>
  <c r="N15" i="37"/>
  <c r="N15" i="32"/>
  <c r="N16" i="36"/>
  <c r="M16" i="36"/>
  <c r="AB16" i="36" s="1"/>
  <c r="AA16" i="36" s="1"/>
  <c r="AC16" i="36" s="1"/>
  <c r="N15" i="33"/>
  <c r="N18" i="27"/>
  <c r="M17" i="28"/>
  <c r="AB17" i="28" s="1"/>
  <c r="AA17" i="28" s="1"/>
  <c r="AC17" i="28" s="1"/>
  <c r="N17" i="28"/>
  <c r="N19" i="26"/>
  <c r="N15" i="27"/>
  <c r="M15" i="27"/>
  <c r="N17" i="26"/>
  <c r="M18" i="26"/>
  <c r="AB18" i="26" s="1"/>
  <c r="AA18" i="26" s="1"/>
  <c r="AC18" i="26" s="1"/>
  <c r="N18" i="26"/>
  <c r="N15" i="26"/>
  <c r="M16" i="26"/>
  <c r="AB16" i="26" s="1"/>
  <c r="AA16" i="26" s="1"/>
  <c r="AC16" i="26" s="1"/>
  <c r="N16" i="26"/>
  <c r="N26" i="34"/>
  <c r="M19" i="25"/>
  <c r="AB19" i="25" s="1"/>
  <c r="AA19" i="25" s="1"/>
  <c r="AC19" i="25" s="1"/>
  <c r="N19" i="25"/>
  <c r="N23" i="34"/>
  <c r="N14" i="35"/>
  <c r="M15" i="1"/>
  <c r="AB15" i="1" s="1"/>
  <c r="AA15" i="1" s="1"/>
  <c r="AC15" i="1" s="1"/>
  <c r="N15" i="1"/>
  <c r="M12" i="38"/>
  <c r="N12" i="39"/>
  <c r="M12" i="39"/>
  <c r="N12" i="36"/>
  <c r="N12" i="37"/>
  <c r="M12" i="37"/>
  <c r="AB12" i="37" s="1"/>
  <c r="AA12" i="37" s="1"/>
  <c r="AC12" i="37" s="1"/>
  <c r="N19" i="34"/>
  <c r="N12" i="35"/>
  <c r="M12" i="35"/>
  <c r="N12" i="33"/>
  <c r="M12" i="34"/>
  <c r="N12" i="34"/>
  <c r="M15" i="34"/>
  <c r="N15" i="34"/>
  <c r="M12" i="31"/>
  <c r="AB12" i="31" s="1"/>
  <c r="AA12" i="31" s="1"/>
  <c r="AC12" i="31" s="1"/>
  <c r="N12" i="32"/>
  <c r="M12" i="32"/>
  <c r="N12" i="29"/>
  <c r="M12" i="30"/>
  <c r="AB12" i="30" s="1"/>
  <c r="AA12" i="30" s="1"/>
  <c r="AC12" i="30" s="1"/>
  <c r="N12" i="30"/>
  <c r="N12" i="27"/>
  <c r="N12" i="28"/>
  <c r="M12" i="28"/>
  <c r="AB12" i="28" s="1"/>
  <c r="AA12" i="28" s="1"/>
  <c r="AC12" i="28" s="1"/>
  <c r="N12" i="26"/>
  <c r="M12" i="26"/>
  <c r="N12" i="25"/>
  <c r="M12" i="25"/>
  <c r="M16" i="25"/>
  <c r="N16" i="25"/>
  <c r="H13" i="1"/>
  <c r="T13" i="1"/>
  <c r="Q13" i="1"/>
  <c r="AA12" i="36" l="1"/>
  <c r="AC12" i="36" s="1"/>
  <c r="AB12" i="32"/>
  <c r="AC13" i="32" s="1"/>
  <c r="AB15" i="27"/>
  <c r="AA15" i="27" s="1"/>
  <c r="AC15" i="27" s="1"/>
  <c r="AB14" i="27"/>
  <c r="AA14" i="27" s="1"/>
  <c r="AB15" i="34"/>
  <c r="AA15" i="34" s="1"/>
  <c r="AC15" i="34" s="1"/>
  <c r="AB12" i="34"/>
  <c r="AA12" i="34" s="1"/>
  <c r="AC12" i="34" s="1"/>
  <c r="AA12" i="26"/>
  <c r="AC12" i="26" s="1"/>
  <c r="AB12" i="25"/>
  <c r="AA12" i="25" s="1"/>
  <c r="AC12" i="25" s="1"/>
  <c r="AB16" i="25"/>
  <c r="AA16" i="25" s="1"/>
  <c r="AC16" i="25" s="1"/>
  <c r="I13" i="1"/>
  <c r="X13" i="1" s="1"/>
  <c r="AA12" i="32" l="1"/>
  <c r="AC12" i="32" s="1"/>
  <c r="Y13" i="1"/>
  <c r="Z13" i="1"/>
  <c r="X12" i="1" l="1"/>
  <c r="Y12" i="1" s="1"/>
  <c r="Z12" i="1" l="1"/>
  <c r="K12" i="1" l="1"/>
  <c r="L12" i="1" s="1"/>
  <c r="K13" i="1"/>
  <c r="L13" i="1" s="1"/>
  <c r="N13" i="1" l="1"/>
  <c r="M13" i="1"/>
  <c r="AB12" i="1" s="1"/>
  <c r="AA12" i="1" s="1"/>
  <c r="M12" i="1"/>
  <c r="N12" i="1"/>
  <c r="AB13" i="1" l="1"/>
  <c r="AA13" i="1" l="1"/>
  <c r="AC12" i="1"/>
  <c r="AC13" i="1" l="1"/>
  <c r="K18" i="28" l="1"/>
  <c r="L18" i="28" s="1"/>
  <c r="M18" i="28" l="1"/>
  <c r="N18" i="28"/>
  <c r="AB19" i="28" l="1"/>
  <c r="AA19" i="28" s="1"/>
  <c r="AC19" i="28" s="1"/>
  <c r="AB18" i="28"/>
  <c r="AA18" i="28" s="1"/>
  <c r="AC18" i="28" s="1"/>
  <c r="AB20" i="28"/>
  <c r="AA20" i="28" s="1"/>
  <c r="AC20" i="28" s="1"/>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<sst xmlns="http://schemas.openxmlformats.org/spreadsheetml/2006/main" count="2785" uniqueCount="639">
  <si>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</si>
  <si>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</si>
  <si>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</si>
  <si>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</si>
  <si>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</si>
  <si>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</si>
  <si>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</si>
  <si>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</si>
  <si>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</si>
  <si>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</si>
  <si>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</si>
  <si>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</si>
  <si>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</si>
  <si>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</si>
  <si>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</si>
  <si>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</si>
  <si>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</si>
  <si>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</si>
  <si>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</si>
  <si>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</si>
  <si>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</si>
  <si>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</si>
  <si>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</si>
  <si>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</si>
  <si>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</si>
  <si>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</si>
  <si>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</si>
  <si>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</si>
  <si>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</si>
  <si>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</si>
  <si>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</si>
  <si>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</si>
  <si>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</si>
  <si>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</si>
  <si>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</si>
  <si>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</si>
  <si>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</si>
  <si>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</si>
  <si>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</si>
  <si>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</si>
  <si>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</si>
  <si>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</si>
  <si>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</si>
  <si>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</si>
  <si>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</si>
  <si>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</si>
  <si>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</si>
  <si>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</si>
  <si>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</si>
  <si>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</si>
  <si>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</si>
  <si>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</si>
  <si>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</si>
  <si>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</si>
  <si>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</si>
  <si>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</si>
  <si>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</si>
  <si>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</si>
  <si>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</si>
  <si>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</si>
  <si>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</si>
  <si>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</si>
  <si>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</si>
  <si>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</si>
  <si>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</si>
  <si>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</si>
  <si>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</si>
  <si>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</si>
  <si>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</si>
  <si>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</si>
  <si>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</si>
  <si>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</si>
  <si>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</si>
  <si>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</si>
  <si>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</si>
  <si>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</si>
  <si>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</si>
  <si>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ALCANCE:</t>
  </si>
  <si>
    <t>OBJETIVOS ESTRATÉGICOS</t>
  </si>
  <si>
    <t>OBJETIVO DEL PROCESO</t>
  </si>
  <si>
    <t>PLANEACIÓN INSTITUCIONAL</t>
  </si>
  <si>
    <t>PUNTOS DE RIESGO EN LA CADENA DE VALOR</t>
  </si>
  <si>
    <t>MATRIZ DOFA</t>
  </si>
  <si>
    <t>DEBILIDADES</t>
  </si>
  <si>
    <t>AMENAZAS</t>
  </si>
  <si>
    <t>FORTALEZAS</t>
  </si>
  <si>
    <t>OPORTUNIDADES</t>
  </si>
  <si>
    <t>Matriz Mapa Riesgos de Gestión</t>
  </si>
  <si>
    <t xml:space="preserve">Página: 1 de 1 </t>
  </si>
  <si>
    <t>Proceso:</t>
  </si>
  <si>
    <t>Objetivo:</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</si>
  <si>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</si>
  <si>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</si>
  <si>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</si>
  <si>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</si>
  <si>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</si>
  <si>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</si>
  <si>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</si>
  <si>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</si>
  <si>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</si>
  <si>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</si>
  <si>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</si>
  <si>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</si>
  <si>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</si>
  <si>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</si>
  <si>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</si>
  <si>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</si>
  <si>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</si>
  <si>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</si>
  <si>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</si>
  <si>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</si>
  <si>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</si>
  <si>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</si>
  <si>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</si>
  <si>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</si>
  <si>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</si>
  <si>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</si>
  <si>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</si>
  <si>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</si>
  <si>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</si>
  <si>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</si>
  <si>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t>Ejecución y Administración de procesos</t>
  </si>
  <si>
    <t xml:space="preserve">     Entre 10 y 50 SMLMV </t>
  </si>
  <si>
    <t>Preventivo</t>
  </si>
  <si>
    <t>Manual</t>
  </si>
  <si>
    <t>Documentado</t>
  </si>
  <si>
    <t>Continua</t>
  </si>
  <si>
    <t>Con Registro</t>
  </si>
  <si>
    <t>Reducir (mitigar)</t>
  </si>
  <si>
    <t>Detectivo</t>
  </si>
  <si>
    <t xml:space="preserve">     El riesgo afecta la imagen de la entidad con algunos usuarios de relevancia frente al logro de los objetivos</t>
  </si>
  <si>
    <t xml:space="preserve">     Entre 100 y 500 SMLMV </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</si>
  <si>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</si>
  <si>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</si>
  <si>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</si>
  <si>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</si>
  <si>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</si>
  <si>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</si>
  <si>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</si>
  <si>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</si>
  <si>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</si>
  <si>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</si>
  <si>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</si>
  <si>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</si>
  <si>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</si>
  <si>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</si>
  <si>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</si>
  <si>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</si>
  <si>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</si>
  <si>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</si>
  <si>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</si>
  <si>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</si>
  <si>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</si>
  <si>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</si>
  <si>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</si>
  <si>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</si>
  <si>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</si>
  <si>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</si>
  <si>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</si>
  <si>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</si>
  <si>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</si>
  <si>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</si>
  <si>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</si>
  <si>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</si>
  <si>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</si>
  <si>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</si>
  <si>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</si>
  <si>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</si>
  <si>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</si>
  <si>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</si>
  <si>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</si>
  <si>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</si>
  <si>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</si>
  <si>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</si>
  <si>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</si>
  <si>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</si>
  <si>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</si>
  <si>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</si>
  <si>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</si>
  <si>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</si>
  <si>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</si>
  <si>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</si>
  <si>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</si>
  <si>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</si>
  <si>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</si>
  <si>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</si>
  <si>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</si>
  <si>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El riesgo afecta la imagen de la entidad internamente, de conocimiento general, nivel interno, de junta dircetiva y accionistas y/o de provedores</t>
  </si>
  <si>
    <t xml:space="preserve">     Entre 50 y 100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</si>
  <si>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</si>
  <si>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</si>
  <si>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</si>
  <si>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</si>
  <si>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</si>
  <si>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</si>
  <si>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</si>
  <si>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</si>
  <si>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</si>
  <si>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</si>
  <si>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</si>
  <si>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</si>
  <si>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</si>
  <si>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</si>
  <si>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</si>
  <si>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</si>
  <si>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</si>
  <si>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</si>
  <si>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</si>
  <si>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</si>
  <si>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</si>
  <si>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</si>
  <si>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</si>
  <si>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</si>
  <si>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</si>
  <si>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</si>
  <si>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</si>
  <si>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</si>
  <si>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</si>
  <si>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</si>
  <si>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</si>
  <si>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</si>
  <si>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</si>
  <si>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</si>
  <si>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Evitar</t>
  </si>
  <si>
    <t>Reducir (compartir)</t>
  </si>
  <si>
    <t>Plan de accion (solo para la opción reducir)</t>
  </si>
  <si>
    <t>Finalizado</t>
  </si>
  <si>
    <t>En curso</t>
  </si>
  <si>
    <t>Daños Activos Fisicos</t>
  </si>
  <si>
    <t>Ejecucion y Administracion de procesos</t>
  </si>
  <si>
    <t>Fallas Tecnologicas</t>
  </si>
  <si>
    <t>Fraude Externo</t>
  </si>
  <si>
    <t>Fraude Interno</t>
  </si>
  <si>
    <t>Relaciones Laborales</t>
  </si>
  <si>
    <t>Usuarios, productos y practicas , organizacionales</t>
  </si>
  <si>
    <t>Registro Sustancial</t>
  </si>
  <si>
    <t>Registro Material</t>
  </si>
  <si>
    <t>Sin registro</t>
  </si>
  <si>
    <t>Reducir</t>
  </si>
  <si>
    <t/>
  </si>
  <si>
    <t>Código: F-GD-SGC-200-018</t>
  </si>
  <si>
    <t>Versión: 0.0</t>
  </si>
  <si>
    <t>Fecha Aprobación: 6/04/2022</t>
  </si>
  <si>
    <t>Planeación Estratégica</t>
  </si>
  <si>
    <t>Comprende desde el análisis del contexto estratégico de la entidad hasta el establecimiento de acciones de mejora.</t>
  </si>
  <si>
    <t>Posibilidad de afectación Económico</t>
  </si>
  <si>
    <t>Posibilidad de afectación Reputacional</t>
  </si>
  <si>
    <t>Posibilidad de afectación Económico y Reputacional</t>
  </si>
  <si>
    <t>al incumplimiento en la entrega de los informes al Concejo Municipal en los plazos establecidos en ley</t>
  </si>
  <si>
    <t>La persona encargada de realizar el documento solicitará con 15 días de anticipación a la entrega al Concejo Municipal, la información requerida para construir el documento y lo entrega a dirección con 2 días de anticipación para observaciones y aprobación</t>
  </si>
  <si>
    <t>Enviar un cronograma de entrega de la información a cada área  para el informe al Concejo Municipal</t>
  </si>
  <si>
    <t>La persona encargada de realizar el informe al Concejo Municipal</t>
  </si>
  <si>
    <t>Investigaciones disciplinarias y sanciones por entes de control</t>
  </si>
  <si>
    <t>La persona encargada de proyectos en la entidad realizará un monitoreo mensuale del cumplimiento de las actividades descritas en cada proyecto el cual quedará plasmado en un documento que se entregará a la dirección general de la entidad</t>
  </si>
  <si>
    <t>Diseñar documento de seguimiento a los proyectos de la entidad contenidos en la Plan de Desarrollo Municipal</t>
  </si>
  <si>
    <t>La persona encargada del seguimiento a los proyectos del Plan de Desarrolloo Municipal</t>
  </si>
  <si>
    <t>Incluir dentro de los informes alertas al incumplimiento de los plazos establecidos en los proyectos del Plan de Desarrollo Municipal</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</si>
  <si>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xxxxxxxxxx</t>
    </r>
    <r>
      <rPr>
        <sz val="10"/>
        <rFont val="Arial Narrow"/>
        <family val="2"/>
      </rPr>
      <t xml:space="preserve">
</t>
    </r>
  </si>
  <si>
    <t>Gestión de las TICs</t>
  </si>
  <si>
    <t>Informar y/o comunicar a la ciudadanía en general y el cliente interno sobre la gestión administrativa y operativa de la Entidad, en relación con la prevención y atención de emergencias en la gestión integral del riesgo contra incendios, los preparativos y atención de rescates en todas sus modalidades y la atención de incidentes con materiales peligrosos en la ciudad de Bucaramanga y en los municipios que se solicite su apoyo bomberil,  a través de los distintos canales institucionales con la finalidad  de mantener el posicionamiento de la imagen de la entidad, generar participación ciudadana y fortalecer la percepción de transparencia y legalidad.</t>
  </si>
  <si>
    <t>Inicia con el diseño de lineamientos, estrategias, instrumentos y piezas comunicacionales internas y externas y termina con la divulgación interna y/o externa de los diferentes productos de comunicación.</t>
  </si>
  <si>
    <t>fallas en los componentes, dispositivos</t>
  </si>
  <si>
    <t>EL encargado de Sistemas mantiene actualizados los sistemas operativos y antivirus</t>
  </si>
  <si>
    <t>Elaborar un (1) cronograma de mantenimiento de equipos de computo.</t>
  </si>
  <si>
    <t>Encargado de sistemas</t>
  </si>
  <si>
    <t>Realizar una (1) Verificación de la licencia de antivirus actualizada en el servidor.</t>
  </si>
  <si>
    <t>El encargado de Sistemas realiza mantenimiento preventivos a los equipos de cómputo.</t>
  </si>
  <si>
    <t>Realizar un (1) seguimiento al cumplimiento del cronograma de mantenimiento de equipos</t>
  </si>
  <si>
    <t>Mensual</t>
  </si>
  <si>
    <t>Realizar cuatro (4) copias de seguridad</t>
  </si>
  <si>
    <t>Trimestral</t>
  </si>
  <si>
    <t xml:space="preserve">demoras en la atención de los requerimientos </t>
  </si>
  <si>
    <t>falta de personal técnico para el área de sistemas</t>
  </si>
  <si>
    <t>El encargado en sistemas atiende los requerimientos de los procesos</t>
  </si>
  <si>
    <t>Realizar una (1) socializacion al personal sobre los sistemas de informacion</t>
  </si>
  <si>
    <t>Brindar los soportes tecnológicos solicitados</t>
  </si>
  <si>
    <t>Diario</t>
  </si>
  <si>
    <t>30/12/20025</t>
  </si>
  <si>
    <t>Gestión de Talento Humano</t>
  </si>
  <si>
    <t>Gestionar el desarrollo estratégico de las actividades que permitan optimizar y evaluar el talento humano de Bomberos Bucaramanga, a través de políticas y estrategias, alineadas con el modelo integrado de planeación y gestión MIPG, basados en las necesidades identificadas y los requisitos legales con el fin de aumentar la satisfacción, bienestar y calidad de vida de los Servidores Públicos, impactando así en la prestación de los servicios a cargo de la entidad.</t>
  </si>
  <si>
    <t>Aplica para la planeación, organización, ejecución y control de las acciones que promueven el desarrollo del talento humano, bienestar y mejoramiento de las competencias laborales, así como la gestión de situaciones administrativas que generan vinculación, permanencia o retiro del servidor público conforme a las disposiciones legales. Comprende desde la provisión del recurso humano, la gestión de situaciones administrativas, realización de capacitaciones, nomina, bienestar e incentivos hasta la evaluación del desempeño del servidor público.</t>
  </si>
  <si>
    <t>afectaciones físicas y mentales del cuerpo de bomberos de Bucaramanga</t>
  </si>
  <si>
    <t>desconocimiento y falta de participación por parte de los funcionarios en el programa de riesgo psicosocial</t>
  </si>
  <si>
    <t>Realizar seguimiento periodico a la ejecución del programa de gestion Psicosocial</t>
  </si>
  <si>
    <t>Generar doce (12) espacios de psicorientacion a los trabajadores el manejo de situaciones, laborales o extralaborales, que les causen tensión o distrés</t>
  </si>
  <si>
    <t>Responsable del área y Equipo Interdisciplinario</t>
  </si>
  <si>
    <t>Realizar un (1) proceso de formación a los colaboradores sobre salud mental</t>
  </si>
  <si>
    <t>30/12/20024</t>
  </si>
  <si>
    <t>Gestión Jurídica</t>
  </si>
  <si>
    <t xml:space="preserve">Orientar, asistir y defender al Cuerpo de Bomberos de Bucaramanga, en asuntos jurídico-administrativos de su competencia, velando de manera oportuna y eficaz por los intereses de la Entidad; así mismo, apoyar de manera integral en los procesos de contratación que se adelanten de acuerdo a las necesidades identificadas, cumpliendo con la Constitución Política y la normatividad vigente en la materia, además adelantará  en primera instancia los procesos disciplinarios que se presenten en contra de los funcionarios y exfuncionarios, conforme a la legislación vigente, ; asegurando las funciones jurídicas en todos los aspectos relativos a Asuntos Legales, Procesos Judiciales, Contratación, solución de conflictos y acciones constitucionales de la entidad. </t>
  </si>
  <si>
    <t>Comprende la formulación de políticas y acciones de prevención, así como la definición de lineamientos y directrices jurídicas para la defensa de los intereses del municipio de Bucaramanga garantizando el cumplimiento de la normatividad vigente.</t>
  </si>
  <si>
    <t>Incumplimiento de los términos normativos establecidos</t>
  </si>
  <si>
    <t>El jefe de la oficina jurídica de la entidad, verifica las respuestas dadas los trámites, solicitudes, derechos de petición dentro de los términos establecidos.</t>
  </si>
  <si>
    <t>Recepcionar los derechos de petición y/o acciones constitucionales.</t>
  </si>
  <si>
    <t>Realizar un (1) seguimiento a las acciones constitucionales recibidas.</t>
  </si>
  <si>
    <t>Enviar respuestas dentro de los términos de ley.</t>
  </si>
  <si>
    <t>Cuandoo se presente</t>
  </si>
  <si>
    <t>Gestión financiera</t>
  </si>
  <si>
    <t>Elaborar el presupuesto y realizar seguimiento a la ejecución de los ingresos y los egresos de acuerdo al presupuesto anual aprobado en relación con la normatividad legal vigente y a los principios y lineamientos organizacionales</t>
  </si>
  <si>
    <t>Inicia con la planeación presupuestal, mediante el desarrollo de la aplicación de la cadena financiera teniendo en cuenta los estudios y análisis de prefactibilidad y factibilidad de los proyectos, hasta el plan anual de caja y la política de pago de la entidad.</t>
  </si>
  <si>
    <t>presentación extemporánea de impuestos, tasas y contribuciones</t>
  </si>
  <si>
    <t>El Director Administrartivo y Financiero verifica la realización de los pagos dentro del tiempo establecido.</t>
  </si>
  <si>
    <t>Elaborar un (1) cronograma tributario</t>
  </si>
  <si>
    <t>Contador</t>
  </si>
  <si>
    <t>Generar un(1) reporte del sistema</t>
  </si>
  <si>
    <t>Mensual -Trimestral - Anual</t>
  </si>
  <si>
    <t>Elaborar las ocho (8) clases de Declaraciones aplicables a la entidad</t>
  </si>
  <si>
    <t>Realizar el pago de las ocho (8) obligaciones tributarias</t>
  </si>
  <si>
    <t>Director Administrativo y Financiero</t>
  </si>
  <si>
    <t>El contador realiza una verificación de la respectiva información por medio del sistema contable.</t>
  </si>
  <si>
    <t>Gestión de Comunicaciones</t>
  </si>
  <si>
    <t>falta de divulgación de los servicios prestados por Bomberos de Bucaramanga</t>
  </si>
  <si>
    <t>inexistencia de una estrategia de comunicaciones dentro de la entidad</t>
  </si>
  <si>
    <t>Implementación del proceso de comunicaciones en la entidad</t>
  </si>
  <si>
    <t>Contratar una(1) persona idonea en el manejo de comunicaciones externas e internas</t>
  </si>
  <si>
    <t>Responsable de comunicaciones</t>
  </si>
  <si>
    <t>Crear capsulas informativas periodicas para informar a la comunidad</t>
  </si>
  <si>
    <t>Recepcionar las diferentes actividades, emergencias y/o servicios atendidos y validar la informacion suministrada</t>
  </si>
  <si>
    <t>Publicar periodicamente en los diferentes canales internos y externos la informacion de interes validada</t>
  </si>
  <si>
    <t>Gestión documental</t>
  </si>
  <si>
    <t>Establecer y hacer cumplir las directrices para administrar y controlar los documentos (físico y/o electrónico) desde su producción o recepción, durante su trámite, su preservación, archivo definitivo o eliminación, dentro de las tres fases de archivo, con el objeto de facilitar su utilización y conservación, mediante la gestión efectiva y eficiente de los documentos y archivos de la entidad, con el fin de garantizar la disponibilidad, transparencia, y acceso a la información pública</t>
  </si>
  <si>
    <t>Comprende el establecimiento de lineamientos y directrices para la gestión documental de Bomberos Bucaramanga, desde la planeación, producción, gestión, trámite, organización, transferencias y la disposición final de los documentos, hasta el logro eficiente y eficaz del manejo organizacional de la documentación producida y recibida por la entidad.</t>
  </si>
  <si>
    <t>sanciones producto del incumplimiento de la normatividad archivistica</t>
  </si>
  <si>
    <t>la no implementación del programa de gestión documental</t>
  </si>
  <si>
    <t>Establecer y socializar un procedimiento para el control de documentos</t>
  </si>
  <si>
    <t>Elaborar dos (2) planes de conservacion documental y preservacion digital</t>
  </si>
  <si>
    <t>Realizar seguimiento periodico al PINAR</t>
  </si>
  <si>
    <t>Elaborar una (1) tabla de los fondos documentales de la entidad</t>
  </si>
  <si>
    <t>Realizar (1) capacitacion sobre archivo</t>
  </si>
  <si>
    <t>Gestión del Servicio a la ciudadanía</t>
  </si>
  <si>
    <t>Garantizar atención con calidad y oportunidad en las diferentes solicitudes de trámites y/o procedimientos, servicios, peticiones, quejas, reclamos y sugerencias de los ciudadanos, mediante la adopción de políticas claras de servicio, atención y canales de comunicación efectivos, que contribuyan al cumplimiento del nivel de satisfacción de la ciudadanía en el marco del alcance misional de Bomberos Bucaramanga.</t>
  </si>
  <si>
    <t>Este proceso aplica desde el diseño de la política del servicio al ciudadano, definición del portafolio de servicio de la entidad, hasta la evaluación del servicio prestado</t>
  </si>
  <si>
    <t>desconocimiento de los términos de establecidos por la ley y por la institucipon para dar respuesta</t>
  </si>
  <si>
    <t>mecanismos de Control Inadecuados</t>
  </si>
  <si>
    <t>El encargado de atencion al ciudadano lleva un control permanente de las PQRS  de la entidad.</t>
  </si>
  <si>
    <t>Realizar una(1) socializacion del procedimiento de PQRS.</t>
  </si>
  <si>
    <t>Gestión del Servicio a la Ciudadanía</t>
  </si>
  <si>
    <t>Realizar un(1) reporte semanal de las PQRS</t>
  </si>
  <si>
    <t>Elaborar un(1) informe trimestral de solicitudes de acceso a la información, quejas y reclamos</t>
  </si>
  <si>
    <t>Actualizar la página web de acuerdo a los requerimientos de atencion al ciudadano</t>
  </si>
  <si>
    <t>Seguimiento y Evaluación a la Gestión</t>
  </si>
  <si>
    <t>Establecer lineamientos de control que permitan efectuar medición, evaluación y verificación permanente de la eficacia de los procesos, mediante auditorías internas e identificación y mitigación de los riesgos de gestión y de corrupción, obteniendo información para asesorar a la alta dirección de la entidad.</t>
  </si>
  <si>
    <t>Aplica para todos los procesos de la entidad, y comprende desde la formulación, aprobación y ejecución del Plan de Acción y Auditoría de la Oficina de Control Interno de Gestión para cada vigencia, hasta la elaboración y presentación de informes de seguimiento al Comité Institucional de Coordinación de Control Interno, y a las entidades y entes de control gubernamentales del Orden nacional, departamental y/o municipal.</t>
  </si>
  <si>
    <t>desconocimiento de los nuevos roles de control interno</t>
  </si>
  <si>
    <t>planificación inadecuada de los tiempos de ejecución de las actividades</t>
  </si>
  <si>
    <t>El equipo de control interno deberá establecer plazos prudentes para la entrega de información</t>
  </si>
  <si>
    <t>Definir un(1) plan de auditorias</t>
  </si>
  <si>
    <t>Equipo de control interno</t>
  </si>
  <si>
    <t>Ejecutar las auditorias según el plan establecido</t>
  </si>
  <si>
    <t>Realizar una (1) capacitación al personal sobre la gestion y roles de control interno</t>
  </si>
  <si>
    <t>Gestión Documental</t>
  </si>
  <si>
    <t>Gestión Organizacional</t>
  </si>
  <si>
    <t>Asegurar que los lineamientos del Modelo Integrado de Planeación y Gestión - MIPG y demás sistemas de gestión, integrados en el modelo de operaciones de la entidad cumplan con los requisitos establecidos, generando acciones de manera articulada a través del ciclo de Deming o PHVA y así impactar en el fortalecimiento institucional y mejoramiento continuo del desempeño organizacional.</t>
  </si>
  <si>
    <t>Aplica para todos los procesos del SIG de Bomberos Bucaramanga, y comprende desde la planificación del contexto organizacional, la caracterización de grupos de interés, el establecimiento de manuales, políticas, objetivos del SIG, el diagnóstico del estado de cumplimiento de los requisitos, la programación y planificación de auditorías del SIG, la elaboración y aprobación de documentación del SIG, la realización de actividades de inducción, reinducción y/o capacitación, la elaboración informes de gestión, hasta las actividades de seguimiento a los planes del SIG, Informe de Revisión por la Dirección, y el  tratamiento de acciones correctivas, preventivas y de mejora.</t>
  </si>
  <si>
    <t>desconocimiento de los lineamientos normativos del Sistema de Gestión</t>
  </si>
  <si>
    <t>planificación inadecuada del sistema de gestión</t>
  </si>
  <si>
    <t>El equipo auditor de la entidad realiza auditorías internas para evaluar el cumplimiento de la planificación establecida.</t>
  </si>
  <si>
    <t>Elaborar un (1) cronograma con las actividades del Sistema de Gestión</t>
  </si>
  <si>
    <t>Equipo de Calidad</t>
  </si>
  <si>
    <t>Realizar una (1) Capacitacion sobre el sistema de gestión</t>
  </si>
  <si>
    <t>planificación inadecuada del SGSST</t>
  </si>
  <si>
    <t>incumplimiento de las normas SST</t>
  </si>
  <si>
    <t>El encargado de SST realiza capacitaciones del SGSST.</t>
  </si>
  <si>
    <t>Elaborar un (1) Plan Anual de Trabajo</t>
  </si>
  <si>
    <t>Realizar una (1) Capacitacion acerca del SGSST</t>
  </si>
  <si>
    <t>Equipo SST</t>
  </si>
  <si>
    <t>El encargado de SST suministra los E.P.P adquiridos por la entidad.</t>
  </si>
  <si>
    <t>Realizar una (1) Auditoría al SGSST</t>
  </si>
  <si>
    <t>Incumplimiento de las normas ambientales</t>
  </si>
  <si>
    <t>planificación inadecuada del Sistema de Gestion Ambiental</t>
  </si>
  <si>
    <t>El encargado de ambiental realiza capacitaciones de tematicas ambientales.</t>
  </si>
  <si>
    <t>El encargado de ambiental realiza campañas ambientales.</t>
  </si>
  <si>
    <t>Elaborar un (1) Plan Institucional de Gestion Ambiental</t>
  </si>
  <si>
    <t>Elaborar (1) Cronograma de actividades PIGA</t>
  </si>
  <si>
    <t>Actualizar (1) matriz de aspectos e impactos ambientales</t>
  </si>
  <si>
    <t>Realizar un (1) seguimiento a las acciones del PIGA</t>
  </si>
  <si>
    <t>Equipo ambiental</t>
  </si>
  <si>
    <t>Gestión Disciplinaria</t>
  </si>
  <si>
    <t>Ejercer el control disciplinario, mediante la función preventiva y de instrucción del proceso disciplinario en aras de garantizar los principios y fines esenciales del Estado a través de la Constitución, la ley y los tratados internacionales que se deben observar en el ejercicio de la función pública, así como el buen nombre y eficacia de Bomberos Bucaramanga.</t>
  </si>
  <si>
    <t xml:space="preserve">Inicia con la valoración de la queja, informe o noticia proveniente, con el fin de determinar la etapa procesal a seguir y proceder a su  distribución de acuerdo a su contenido y finaliza con la verificación de las quejas, informes o noticias recibidas, de acuerdo con la naturaleza del trámite. </t>
  </si>
  <si>
    <t>Operaciones</t>
  </si>
  <si>
    <t xml:space="preserve">Direccionar la coordinación y preparación de las respuestas oportunas para la gestión integral del riesgo en la atención de incendios, incidentes con materiales peligrosos, rescate en todas sus modalidades y emergencias ante aquellos hechos que afecten a la ciudadanía, bienes y ambiente por eventos naturales y/o antrópicos, mediante la adopción de buenas prácticas bomberiles, con personal capacitado e idóneo, cumpliendo a la ciudadanía,  generando bienestar y seguridad en el patrimonio y en la vida del ciudadano de Bucaramanga. </t>
  </si>
  <si>
    <t>El proceso inicia con la planeación de la preparación y la respuesta de emergencias, hasta la verificación del cumplimiento del PAI  (Plan de acción del incidente) junto con los PONS.</t>
  </si>
  <si>
    <t>falta de preparación, adecuada aplicación de protocolos ante emergencias y mal estado de equipos y vehiculos</t>
  </si>
  <si>
    <t>la no estandarización de procedimientos operativos normalizados y no realización de mantenimiento preventivo a los equipos y vehiculos</t>
  </si>
  <si>
    <t>Realizar periodicamente inventario de los equipos, elementos y vehiculos de la entidas así como su estado</t>
  </si>
  <si>
    <t>Adquirir un (1) equipo especializado para el area</t>
  </si>
  <si>
    <t>Equipo de operaciones</t>
  </si>
  <si>
    <t>Realizar check list preoperacional en la tablet a las máquinas contraincendio</t>
  </si>
  <si>
    <t>Realizar una (1) adecuacion de la planta fisica  de las estaciones bomberiles</t>
  </si>
  <si>
    <t>Programar y realizar el mantenimiento preventivo y correctivo a los equipos, elementos, maquinarias y parque automotor para la atencion de emergencias</t>
  </si>
  <si>
    <t>Realizar una (1) capacitacion al personal operativo de la entidad</t>
  </si>
  <si>
    <t>Garantizar que el comandante de guardia informe una vez conocida la emergencia por medio de una alarma para el alistamiento de las unidades bomberiles</t>
  </si>
  <si>
    <t>Realizar un (1) mantenimiento de los vehiculos del area operativa</t>
  </si>
  <si>
    <t>Capacitación Especializada</t>
  </si>
  <si>
    <t>Dirigir y coordinar las actividades operativas y de capacitación, para la gestión integral del riesgo contra incendios, los preparativos y atención de rescates en todas sus modalidades y la atención de incidentes con materiales peligrosos en el Municipio de Bucaramanga y zonas definidas por convenios, teninedo en cuenta las funciones, responsabilidades y visión en el ejercicio del cargo y la misión institucional.</t>
  </si>
  <si>
    <t>Comprende desde el establecimiento y estandarización de los módulos de capacitación a la comunidad y/o grupos de interés hasta el establecimiento de acciones de mejora.</t>
  </si>
  <si>
    <t>Falta de capacitación, programas de entrenamiento y reentrenamiento así como una comunicación asertiva</t>
  </si>
  <si>
    <t>La no ejecución del plan institucional de capacitación</t>
  </si>
  <si>
    <t>Realizar un plan institucional de capacitación acorde a las necesidades del personal.</t>
  </si>
  <si>
    <t>Solicitar cotizaciones a las entodades avaladas para dictar las capacitaciones</t>
  </si>
  <si>
    <t>Programar los cursos y capacitaciones de acuerdo a las necesidades</t>
  </si>
  <si>
    <t>Garantizar la correcta ejecución del plan institucional de capacitación</t>
  </si>
  <si>
    <t>Elaborar un (1) informe en donde se Identifiquen las necesidades de capacitación mediante la aplicación de una encuesta.</t>
  </si>
  <si>
    <t>Formular un (1) del plan institucional de capacitación de acuerdo a las necesidades identificadas</t>
  </si>
  <si>
    <t xml:space="preserve">Gestionar un (1) convenio y/o alianza para los diferentes programas de formación </t>
  </si>
  <si>
    <t>Realizar un (1) seguimiento a la correcta ejecución del Plan institucional de capacitación</t>
  </si>
  <si>
    <t xml:space="preserve">inadecuado control legal de las acciones disciplinarias de la dependencia  </t>
  </si>
  <si>
    <t>Realizar una (1) reunión de seguimiento mensual, aleatorio a los expedientes disciplinarios seleccionados para verificar el cumplimiento de términos de las etapas procesales</t>
  </si>
  <si>
    <t>prestación de servicios ineficiente e insatisfactoria</t>
  </si>
  <si>
    <t>Información inexacta o perdida de información por la no alimentación en el software y realizacion de los mantenimientos requeridos</t>
  </si>
  <si>
    <t>Capacitar al personal del área de prevención y seguridad sobre uso adecuado del software bomberil y sus funcionalidades</t>
  </si>
  <si>
    <t>Realizar mantenimiento preventivo y correctivo al software bomberil</t>
  </si>
  <si>
    <t>Revisar periodicamente que la información documentada en el software se encuentre actualizada</t>
  </si>
  <si>
    <t>Programar doce (12) mantenimientos preventivos al software</t>
  </si>
  <si>
    <t>Generar cuantro (4) informes del area reportados en el software</t>
  </si>
  <si>
    <t xml:space="preserve">Realizar la implementacion de (1) software bomberil </t>
  </si>
  <si>
    <t xml:space="preserve"> Trámite inoportuno a los requerimientos de los entes de control y vigilancia, de acuerdo con sus linemientos y términos de ley </t>
  </si>
  <si>
    <t>3
FISCAL</t>
  </si>
  <si>
    <t>El profesional encargado de dar trámite oportuno a los requerimientos de los entes de control y vigilancia verifica los términos de acuerdo con los lineamientos y la normatividad vigente</t>
  </si>
  <si>
    <t>4
FISCAL</t>
  </si>
  <si>
    <t>5
FISCAL</t>
  </si>
  <si>
    <t>6
FISCAL</t>
  </si>
  <si>
    <t>Cumplimiento del PIGA</t>
  </si>
  <si>
    <t>Cumplimiento de la normatividad ambiental</t>
  </si>
  <si>
    <t>Reporte trimestral del cumplimiento del PIGA</t>
  </si>
  <si>
    <t>El encargado del área ambiental hará un plan de trabajo - cronograma con las actividades de cumplimiento normativo y lo reportará a la dirección administrativa y financiera</t>
  </si>
  <si>
    <t>fallas en la infraestructura tecnológica</t>
  </si>
  <si>
    <t>pérdida de información institucional que acarre pérdida económica</t>
  </si>
  <si>
    <t>Realizar mantenimiento preventivo de la infraestructura tecnológica de la entidad</t>
  </si>
  <si>
    <t>Mantener las claves de los sitemas en custodía permanente</t>
  </si>
  <si>
    <t>Contratar y realizar el manteniemiento a la infraestructura tecnológica de la entidad</t>
  </si>
  <si>
    <t>Crear y hacer cump'lir un protocolo de custodia de claves de los sitemas de la entidad</t>
  </si>
  <si>
    <t>2
FISCAL</t>
  </si>
  <si>
    <t>Pago de viáticos sin justificar de acuerdo con el procedimiento</t>
  </si>
  <si>
    <t>Incumplimiento de transparencia, planeación, economía y demás principios propios de la Administración.</t>
  </si>
  <si>
    <t xml:space="preserve">Realizar un (01) seguimiento semestral de los viáticos realizados de ese periodo tomando una muestra aleatoria del 20% </t>
  </si>
  <si>
    <t>Recobros de incapacidades</t>
  </si>
  <si>
    <t>Debilidades en la gestión de controles operativos internos y seguimiento de las incapacidades.</t>
  </si>
  <si>
    <t>Realizar un (01) informe semestral del seguimiento a las incapacidades recibidas versus incapacidades gestionadas.</t>
  </si>
  <si>
    <t>Mayores valores pagados en la nómina</t>
  </si>
  <si>
    <t>Inconsistencias en la información reportada en el software de nómina de la entidad.</t>
  </si>
  <si>
    <t>2 FISCAL</t>
  </si>
  <si>
    <t>3 FISCAL</t>
  </si>
  <si>
    <t>El profesional encargado del  subproceso de acciones constitucionales socializará el procedimiento del pago de sentencias conciliaciones y laudos arbitrales con el fin de concientizar al equipo de abogados de la diferentes dependencias de la administración  que ejercen  la representación judicial del municipio de Bucaramanga en las acciones constitucionales,  sobre la importancia de pagar en los términos de ley las respetivas COSTA procesales decretadas en  el fallo judicial.</t>
  </si>
  <si>
    <t xml:space="preserve">debilidades en el diligenciamiento de la información exógena necesaria para dar cumplimiento al Estatuto Tributario Nacional ante la DIAN en los plazos establecidos </t>
  </si>
  <si>
    <t>El profesional del área contable verifica que la información exógena para reportar a la DIAN, se encuentra dentro de los plazos establecidos en el Estatuto Tributario Nacional, con el fin de evitar las sanciones que trata en su artículo 651</t>
  </si>
  <si>
    <t>Presentar la evidencia del cargue oportuno de la información exógena en la plataforma DIAN.</t>
  </si>
  <si>
    <t>El técnico administrativo y la oficina juridica realiza seguimiento a la contratación de los seguros para que se adquiera en los términos establecidos.</t>
  </si>
  <si>
    <t>El capitán de operaciones realoza la revisión periódica de los vencimientos del los SOAT.</t>
  </si>
  <si>
    <t>Elaborar un (1) reporte en donde se identifiquen los activos en el Sistema Financiero</t>
  </si>
  <si>
    <t>Realizar un (1) aviso de vencimiento de las polizas</t>
  </si>
  <si>
    <t>Técnico administrativo</t>
  </si>
  <si>
    <t>El técnico administrativo recepciona las solicitudes reportadas por los funcionarios acerca de los bienes físicos de la entidad</t>
  </si>
  <si>
    <t>pago de sanción e intereses moratorios</t>
  </si>
  <si>
    <t>trámite inoportuno a los requerimientos de los entes de control y vigilancia, de acuerdo con sus lineamientos y términos de ley</t>
  </si>
  <si>
    <t>La persona encargada de realizar seguimiento a los requerimientos elevados por los entes de control y vigilancia asignados a la Oficina de Control Interno de Gestión, verifica que la respuesta sea oportuna de conformidad con el plazo otorgado por el ente de control.</t>
  </si>
  <si>
    <t>Definir un cronograma de actividades de la oficina de control interno</t>
  </si>
  <si>
    <t>Enviar correo electrónico a los funcionarios del área de operaciones con el fin de recordar el buen uso de los equipos de la entidad</t>
  </si>
  <si>
    <t>Realizar inspección de los equipos de la entidad y en caso de daño informar al área encargada del inventario de la entidad</t>
  </si>
  <si>
    <t>pago de multas o sanciones</t>
  </si>
  <si>
    <t xml:space="preserve">fallas en la expedición de licencias de funcionamiento </t>
  </si>
  <si>
    <t>Capacitar al personal del área de prevención y seguridad sobre la normatividad y procedimiento de entrega de licencias de funcionamiento</t>
  </si>
  <si>
    <t>Cumplir con el procedimiento establecido para el otorgamiento de las licencias de funcionamiento</t>
  </si>
  <si>
    <t>Realizar un (01) informe trimestral sobre el cumplimiento de las respuestas de los entes de control y vigilancia competencia de la Secretaría Administrativa, conforme a solicitudes asignadas a través Sistema Gestión de Solicitudes del Ciudadano - GSC.</t>
  </si>
  <si>
    <t>Definir los lineamientos de las políticas y la estructura de operación del Cuerpo de Bomberos de Bucaramanga, mediante la formulación, ejecución, seguimiento y evaluación de los planes estratégicos, planes de acción y la gestión de los riesgos, con eficiencia, eficacia y efectividad con el propósito de garantizar el cumplimiento de la razón de ser y objetivos institucionales.</t>
  </si>
  <si>
    <t>El proceso inicia desde el análisis del contexto organizacional, la identificación de los grupos de interés, la formulación de la Plataforma estratégica hasta la ejecución de los planes institucionales y la rendición de cuentas.</t>
  </si>
  <si>
    <t xml:space="preserve">Pago de sanción e intereses moratorios </t>
  </si>
  <si>
    <t>incumplimiento de los proyectos contenidos en el Plan de Desarrollo Municipal</t>
  </si>
  <si>
    <t>Llevar un control de los informes y requerimientos que por ley hay que en realizar y hacer seguimiento</t>
  </si>
  <si>
    <t>Dirección general</t>
  </si>
  <si>
    <t>Seguimiento a los indicadores para los procesos de la entidad</t>
  </si>
  <si>
    <t>Cumplimiento del cronograma de entrega de los EPP</t>
  </si>
  <si>
    <t>sanciones económicas por parte del ente de control</t>
  </si>
  <si>
    <t>no afiliación a la administradora de riesgos laborales</t>
  </si>
  <si>
    <t>El encarcagado de las afiliaciones a la ARL descarga los certificacos de afiliaciones a la ARL</t>
  </si>
  <si>
    <t>Los supervisores de contrato ejecutan la verificación de planillas de pago y afiliaciones por parte de la oficina de contratación a personal contratists CPS</t>
  </si>
  <si>
    <t>Afiliaciones de personal de planta y contratistas según necesidad</t>
  </si>
  <si>
    <t>Requisito indispensable para aprobación de cuentas de cobro de contratistas por parte del supervisor del mismo.</t>
  </si>
  <si>
    <t>Supervisores de contratos</t>
  </si>
  <si>
    <t>Encargo de afiliaciones y contratistas</t>
  </si>
  <si>
    <t>no cumplimiento de la normatividad en materia ambiental</t>
  </si>
  <si>
    <t>inadecuado funcionamiento de los sistemas de la entidad</t>
  </si>
  <si>
    <t>Contratar personal idóneo para el área de sistemas</t>
  </si>
  <si>
    <t>Priorizar la contratación de personal idóneo para el área de sistemas de la entidad</t>
  </si>
  <si>
    <t>El riesgo afecta la imagen de la entidad internamente, de conocimiento general, nivel interno, de junta directiva y accionistas y/o de provedores</t>
  </si>
  <si>
    <t>Diseñar el programa de gestión para el riesgo psicosocial</t>
  </si>
  <si>
    <t>Establecer un (1) programa de formación integral para los colaboradores que les permita mejorar su desempeño y brindar herramientas para una participación segura y activa en su trabajo</t>
  </si>
  <si>
    <t>Responsable del programa de riesgo psicosocial</t>
  </si>
  <si>
    <t>Responsable del pago de viáticos</t>
  </si>
  <si>
    <t>Responsable del recobro de incapacidades</t>
  </si>
  <si>
    <t>El encargado del pago de viáticos verifica el cumplimiento de los requisitos establecidos para el pago</t>
  </si>
  <si>
    <t>El encargado del recobro de incapacidades verifica la base de datos de las incapacidades radicadas, para el cobro de las mismas ante las EPS mediante informe de seguimiento.</t>
  </si>
  <si>
    <t>El encargado de nómina verifica la información reportada de acuerdo con el procedimiento para liquidación de nómina y liquidación  prima de servicios y navidad</t>
  </si>
  <si>
    <t>Aplicar el procedimiento para liquidación de nómina mensual y liquidación prima de servicios y navidad, generando mensualmente una prenómina para su revisión y posteriormente generar el documento oficial de nómina</t>
  </si>
  <si>
    <t>Responsable de la nómina de la entidad</t>
  </si>
  <si>
    <t>Errores en la demora en el pago de las prestaciones sociales de personal que se retira de la planta de empleados de Bomberos de Bucaramanga</t>
  </si>
  <si>
    <t>Ausencia de controles preventivos y detectivos en el proceso de liquidación y pago</t>
  </si>
  <si>
    <t>El encargado de nómina verifica que los pagos se hagan en los tiempos establecidos por norma</t>
  </si>
  <si>
    <t>Realizar un (1) seguimiento semestral  de las liquidaciones de personal de la planta tomando una muestra aleatoria del 30%</t>
  </si>
  <si>
    <t>Errores en la liquidación y cálculo de la retención en la fuente practicada a los ingresos laborales de los empleados de la planta de Bomberos de Bucaramanga</t>
  </si>
  <si>
    <t>Ausencia de controles preventivos y detectivos en el proceso de liquidación</t>
  </si>
  <si>
    <t>El encargado de nómina verifica la información del sistema de nómina y garantiza el correcto cálculo y descuento a los funcionarios por concepto de retención por salarios.</t>
  </si>
  <si>
    <t>Realizar una (1) socialización del procedimiento de liquidación de prestaciones sociales al personal de planta de la entidad</t>
  </si>
  <si>
    <t xml:space="preserve">pago de sanción e intereses moratorios </t>
  </si>
  <si>
    <t xml:space="preserve">trámite inoportuno a los requerimientos entes de Inspección, Vigilancia y control de acuerdo con sus lineamientos y términos de ley </t>
  </si>
  <si>
    <t>El Jefe de la Oficina Jurídica emitirá lineamientos respecto de la forma adecuada de ejercer la Defensa de los intereses de Bomberos de Bucaramanga en aras de prevenir la configuración de Daño Antijurídico dirigidos a los profesionales del Derecho que ejercen Representación Judicial y extrajudicial.</t>
  </si>
  <si>
    <t>El Jefe de la Oficina Jurídica emitirá lineamientos respecto de la forma adecuada de ejercer la Defensa Técnica de los intereses de Bomberos de Bucaramanga en aras de prevenir la configuración de Daño Antijurídico dirigidos a los profesionales del Derecho que ejercen Representación Judicial y extrajudicial.</t>
  </si>
  <si>
    <t>Expedir y comunicar una circular dirigida a los representantes del Bomberos de Bucaramanga al interior a efectos que, los apoderados ejerzan en debida forma la defensa técnica de la Entidad.</t>
  </si>
  <si>
    <t>Realizar dos socializaciones en el año de la defensa jurídica de la entidad a quienes ejercen la defensa de los procesos administrativos que se adelanta contra la Entidad</t>
  </si>
  <si>
    <t xml:space="preserve">incumplimiento en los términos contemplados en el Art. 195 de CPACA para realizar el pago de sentencias y conciliaciones.  </t>
  </si>
  <si>
    <t>El Jefe de la Oficina Jurídica socializará el lineamiento en el cual se recalca del deber del acatar el procedimiento de pago de sentencias, conciliaciones y laudos  arbitrales con el fin de prevenir la generación de intereses moratorios.</t>
  </si>
  <si>
    <t>Realizar una socialización en el año del Pago de Sentencias Judiciales, Conciliaciones y Laudos Arbitrales dirigida a los abogados de la oficina jurídica encargados de ejercer la defensa de Bomberos de Bucaramanga .</t>
  </si>
  <si>
    <t>Oficina Jurídica</t>
  </si>
  <si>
    <t>investigaciones disciplinarias y sanciones por entes de control</t>
  </si>
  <si>
    <t>pago de sanción</t>
  </si>
  <si>
    <t>sanciones económicas</t>
  </si>
  <si>
    <t>información errada que afecte a la comunidad</t>
  </si>
  <si>
    <t>Corroborar la información a publicar con el responsable del área generadora de la información</t>
  </si>
  <si>
    <t>Gestionar la infraestructura y capacidad tecnológica mediante el suministro, los medios y herramientas necesarios para soportar el funcionamiento de los servicios tecnológicos de información y comunicación, con el propósito de brindar soporte a Bomberos de Bucaramanga en el cumplimiento de los objetivos misionales.</t>
  </si>
  <si>
    <t>Comprende desde la formulación del plan estratégico de las tecnologías de la información hasta el establecimiento de acciones de mejora</t>
  </si>
  <si>
    <t>Recursos Físicos</t>
  </si>
  <si>
    <t>Velar por la custodia y mantenimiento de los bienes de la entidad para la operación eficaz de los procesos.</t>
  </si>
  <si>
    <t>Comprende desde la determinación de las necesidades de recursos de los diferentes procesos de la organización hasta el establecimiento de acciones de mejora.</t>
  </si>
  <si>
    <t>vencimiento de las pólizas</t>
  </si>
  <si>
    <t>contratación inoportuna de los seguros de la entidad</t>
  </si>
  <si>
    <t>insuficiencia en los inventarios de almacén para el reemplazo de los bienes muebles de la entidad</t>
  </si>
  <si>
    <t>Daño en el mobilliario por largo tiempo de uso</t>
  </si>
  <si>
    <t>Realizar solicitud escrita al Director Administrativo y financiero de la solicitud realizada por los funcionarios acerca de la necesidad de recursos físicos</t>
  </si>
  <si>
    <t>investigaciones y/o Sanciones Disciplinarias</t>
  </si>
  <si>
    <t>El abogado encargado del proceso disciplinario verifica el adecuado control legal de las actuaciones</t>
  </si>
  <si>
    <t>Realizar un (1) informe trimestral de los procesos disciplinarios reportando la verificación del adecuado control legal de las actuaciones</t>
  </si>
  <si>
    <t>Oficina jurídica</t>
  </si>
  <si>
    <t>El jefe de la oficina jurídica verifica a través de inspecciones el cumplimiento de términos de las etapas procesales del expediente disciplinario</t>
  </si>
  <si>
    <t>incumplimiento de la normatividad archivística en los documentos emanados de la Oficina de Control Interno Disciplinario que ocasiones pérdida de expedientes</t>
  </si>
  <si>
    <t>El encargado del archivo de la oficina jurídica realiza  las  Transferencias  Documentales Primarias  desde  los  Archivos  de  Gestión  al  Archivo  Central,  teniendo  en  cuenta  el  cumplimiento  de  los tiempos de retención en la primera fase del ciclo vital de la documentación, según lo estipulen las Tablas de Retención Documental y las directrices del Archivo General de la Nación</t>
  </si>
  <si>
    <t>Realizar las Transferencias documentales en los tiempos establecidos en el cronograma del  Archivo Central</t>
  </si>
  <si>
    <t>daño en equipos</t>
  </si>
  <si>
    <t>uso indebido de los equipos del area de operaciones</t>
  </si>
  <si>
    <t>Gestión reducción del riesgo</t>
  </si>
  <si>
    <t>Coordinar y realizar las actividades de prevención e inspecciones de seguridad humana y protección contra incendios y emergencias dirigidas a las viviendas, edificaciones públicas, privadas, establecimientos comerciales e industriales, entidades educativas, eventos masivos y la comunidad en general del Municipio de Bucaramanga, teniendo en cuenta las funciones, responsabilidades y visión en el ejercicio del cargo, y la misión institucional.</t>
  </si>
  <si>
    <t xml:space="preserve">Comprende desde la identificacion de la necesidad del concepto técnico en materia de seguridad humana, protección contra incendios y emergencia hasta el establecimiento de acciones de mejora  </t>
  </si>
  <si>
    <t>Área de sistemas</t>
  </si>
  <si>
    <t>Área de prevención</t>
  </si>
  <si>
    <t>La entidad ha cumplido con la entrega de los informes trimestrales al concejo municipal de Bucaramanga durante la vigencia 2025. Se adjunta primer informe vigencia 2025</t>
  </si>
  <si>
    <t>El seguimiento a los proyectos contenidos en el Plan de Desarrollo Municipal se lleva a cabo dentro del Informe al Concejo de acuerdo con las directrices de la Alcaldía de Bucaramanga</t>
  </si>
  <si>
    <t>Dentro del informe al concejo de Bucaramanga se detalla el estado de los proyectos que se encuentran dentro del Plan de Desarrollo Municipal especificando el estado de cada una de las etapas (plazos)</t>
  </si>
  <si>
    <t>Cada una de las áreas responsables de informes de ley lleva un control de las fechas de presentación de los informes</t>
  </si>
  <si>
    <t>Se realizará en el segundo semestre de 2025</t>
  </si>
  <si>
    <t>Se realizó el primer seguimiento de la vigencia 2025 a los indicadores de los procesos de la entidad</t>
  </si>
  <si>
    <t>El área de SST diseñó el Plan Anual en Seguridad y Salud en el trabajo publicado en la página de la entidad https://bomberosdebucaramanga.gov.co/contenido/plan-de-accion/</t>
  </si>
  <si>
    <t>No presentaron evidencia de está actividad</t>
  </si>
  <si>
    <t>A la fecha de seguimiento no se ha realizado la auditoria al SGSST</t>
  </si>
  <si>
    <t>El área de Gestión ambiental diseñó el Plan Estrategico de Gestion Ambiental publicado en la página de la entidad https://bomberosdebucaramanga.gov.co/contenido/politicas-lineamientos-o-manuales/</t>
  </si>
  <si>
    <t>En la entidad se tiene establecido como requisito para el pago de las cuentas la presentación del pago de la planilla</t>
  </si>
  <si>
    <t xml:space="preserve">Dentro del Cronograma del Plan de Trabajo Anual en Seguridad y Salud en el Trabajo se encuentra establecido el Programa de Prevención del riesgo psicosocial </t>
  </si>
  <si>
    <t>Durante el primer cuatrimestre se han realizado las siguiente actividades:
seguimiento, orientación y escucha activa por parte del psicólogo de la entidad.
Aplicación de la batería de riesgo psicosocial
Seguimiento programa de vigilancia: prevención del riesgo psicosocial
Desarrollar el plan de acción resultado de la batería de riesgo psicosocial
Celebración Día Mundial de la Salud Mental</t>
  </si>
  <si>
    <t xml:space="preserve">Se viene realizando el seguimiento de acuerdo a las incapacidades recibidas, para asi dar cumplimento al informe semestral. </t>
  </si>
  <si>
    <t>Actualmente se viene realizando la liquidacion de la nomina con una periocidad mensual, asi mismo con cada una de las prestaciones sociales establecidas en el sistema GD.</t>
  </si>
  <si>
    <t xml:space="preserve">Se viene realizando un seguimniento continuo a cada una de las liquidaciones en el proceso de nomina de forma previa y posterior, con el fin de dar cumplimento a este seguimiento semestral. </t>
  </si>
  <si>
    <t xml:space="preserve">De acuerdo a las necesidades de este procesos estamos prestos a las reuniones convocadas.  </t>
  </si>
  <si>
    <t>No se han presentado viáticos</t>
  </si>
  <si>
    <t xml:space="preserve">Se han recibido los derechos de peticion asignados por la ventanilla unica de la entidad </t>
  </si>
  <si>
    <t xml:space="preserve">Se realizará seguimiento a cada una de las acciones constitucionales en las cuales este vinculado Bomberos de Bucaramanga </t>
  </si>
  <si>
    <t xml:space="preserve">Se dara respuesta a los requerimientos y actos administrativos requeridos a la oficna juridica de la entidad </t>
  </si>
  <si>
    <t xml:space="preserve">Se emitira una circular en la cual se informara a los funcionaros de bomberos, los lineamientos necesarios para llevar a cabo una decuada defensa tecnica en la entidad </t>
  </si>
  <si>
    <t>Se tiene programada la realizacion de dos socializaciones dirigidas a los profesionales en derecho en cargados de la representacion judicial y extrajudicial, con el fin de prevenir el daño antijuridico en la entidad</t>
  </si>
  <si>
    <t xml:space="preserve">En el momento en el que se configuren pagos de sentencias judiciales se socializaran los respectivos procedimientos que se deberan llevar a cabo </t>
  </si>
  <si>
    <t xml:space="preserve">Una vez establecidos los procedimientos, se llevara a cabo una socializacion de los procesos lineamientos realizados en el pago de sentencias judidiciales, conciliaciones y laudos arbitrales </t>
  </si>
  <si>
    <t>La entidad contrató a 3 personas para el manejo de la comunicación interna y externa de la entidad</t>
  </si>
  <si>
    <t>El área de comunicaciones verifica con el área operativa y la dirección general la veracidad de la información antes de su publicación</t>
  </si>
  <si>
    <t>A través de correo electrónico se da aviso del vencimiento de las pólizas</t>
  </si>
  <si>
    <t>En el momento de solicitud de las necesidades de recursos físicos el tecnico administrativo se basa en el PAC aprobado por el Director Administrativo y Financiero y la dirección general</t>
  </si>
  <si>
    <t>Dentro de la realización de los inventarios se reporta todos los activos de la entidad los cuales están establecidos en el sistema contable de entidad</t>
  </si>
  <si>
    <t>Actualizados los planes de Conservación Documental y Preservación Digital junto al SIC, con el desarrollo de actvidades de los programas de capacitación y sensibilización, inspeccion y mantenimiento de sistemas de almacenamiento, saneamiento ambiental y monitoreo de condiciones ambientales</t>
  </si>
  <si>
    <t>Se adelanta desarrollo del FUID del unico Fondo Documental en la Institución</t>
  </si>
  <si>
    <t>Se desarrollo a la fecha 3 capacitaciones en temas de archivo</t>
  </si>
  <si>
    <t>se envio el informe trimestral reportando los actuaciones realizadas dentro de los proceso disciplinarios que cursan en la Oficina Asesora Juridica con Funciones de Control Interno Disciplinario</t>
  </si>
  <si>
    <t>si se realiza la reunion con el fin de verificar el cumplimiento de los terminos de las etapas procesales</t>
  </si>
  <si>
    <t>de acuerdo al cronograma establecido se tiene programado realizar la transferencia documentales para el mes de mayo de 2025</t>
  </si>
  <si>
    <t>para la presente vigencia 2025, se tiene proyectado la compra de equipos EAS</t>
  </si>
  <si>
    <t>para la presente vigencia 2025, se tiene proyectado la adecuación de la planta física de la Estación Chimita</t>
  </si>
  <si>
    <t>se viene realizando las capacitaciones del personal operativo de las Tres (3) compañias.</t>
  </si>
  <si>
    <t>se tiene contratado el mantenimiento correctivo con la empresa GBC</t>
  </si>
  <si>
    <t>se realiza inspeccion fisica diaria de los equipos durante cada cambio de turno de las compañias y cualquier novedad se reporta al encargado de turno, quien realiza los reportes correspondientes.</t>
  </si>
  <si>
    <t>Se plantea realizar en el segundo trimestre del año 2025</t>
  </si>
  <si>
    <t>Se realiza la revision de las PQRS que estan por vencer o ya vencidas infromandole a las diferentes areas correspondientes para realizar la trasabilidad de las mismas.</t>
  </si>
  <si>
    <t>Se realizo los diferentes infromes corespondientes a la trasabilidad de las PQRS registradas en la entidad (04/04/2025)</t>
  </si>
  <si>
    <t>Se actualiza de acuerdo a la necesidad presentada.</t>
  </si>
  <si>
    <t>Se realizo los diferentes infromes corespondientes a la trasabilidad de las PQRS registradas en la entidad dirigido a la oficina de control interno y/o oficina juridica. (04/04/2025)</t>
  </si>
  <si>
    <t xml:space="preserve">El 11 de marzo de 2025, se Presenta a los integrantes del Comité Institucional de Coordinación de Control Interno – CICCI, el Programa Anual de Auditoría vigencia 2025 (Plan de auditoría). 
1/1=100%
</t>
  </si>
  <si>
    <t>El día 13 de marzo se apertura AUDITORÍA INTERNA AL PROCESO DE APOYO / GESTIÓN DE TALENTO HUMANO / NÓMINA MES DE ENERO VIGENCIA 2025.
El día 13 de marzo se apertura AUDITORÍA INTERNA AL PROCESO DE APOYO / GESTIÓN RECURSOS FÍSICOS / ALMACEN / SEGUROS
El día 04 de Abril se apertura AUDITORÍA INTERNA RESOLUCIONES
El día 04 de Abril se apertura AUDITORÍA INTERNA PROGRAMA BOMBERITOS
4/9=44%</t>
  </si>
  <si>
    <t>El día 06 de marzo de 2025 a las 9:00 am, en sala de crisis se realizó  SOCIALIZACIÓN CULTURA DEL AUTOCONTROL – AUTOGESTIÓN – AUTORREGULACIÓN VIGENCIA 2025
1/1=100%</t>
  </si>
  <si>
    <t>PROGRAMA ANUAL DE AUDITORIAS VIGENCIA 2025, aprobado mediante acta N°1 de CICCI el día 11 de marzo de 2025, firmado por el Director General y el Jefe de Oficina de Control Interno
1/1=100%</t>
  </si>
  <si>
    <t>La entidad  se encuentra al día con los pagos  en los tiempos establecidos  con corte al primer trimestre 2025</t>
  </si>
  <si>
    <t>El contador viene trabajando para el reporte del cargue de las exogena  para hacer en el tiempo establecido</t>
  </si>
  <si>
    <t>La entidad viene cumpliendo con el cronograma tributario  que por norma aplica para Bomberos de Bucaramanga</t>
  </si>
  <si>
    <t>la oficina  viene cumplimiento con los pagos de las siete declaraciones en el  primer trimestre de la vigencia 2025</t>
  </si>
  <si>
    <t>El contador verifica y presenta las siete  declaraciones establecidas para el primer trimestre de la vigencia 2025</t>
  </si>
  <si>
    <t>La directora administrativa y financieras  a cumplido con  siete pagos de las declaraciones tributarias en los tiempos establecidos</t>
  </si>
  <si>
    <t>El área de calidad - MIPG tiene un cronograma establecido para la vigencia 2025 para las mejoras del Sistema de Gestión</t>
  </si>
  <si>
    <t>Una vez posesionados los nuevos funcionarios se dirigen a nónmina para ser afililados a la ARL. Sin este requisito no pueden iniciar labores
Los contratistas deben hacer el pago mensual de ARL y no se pagará su cuenta si no lo presentan</t>
  </si>
  <si>
    <t xml:space="preserve">Se elaboró cronograma de actividades de mantenimeinto </t>
  </si>
  <si>
    <t xml:space="preserve">La oficina de sistemas cuenta con un cronograma de actividades de mantenimiento preventivo de equipos tecnológicos como computadores, teléfonos, videobeams, escaner e impresoras, que se va desarrollando según su planeación. Se desarrollarà con formato de orden de servicios para cada usuario del sistema. </t>
  </si>
  <si>
    <t xml:space="preserve">licencia de antivirus </t>
  </si>
  <si>
    <t>se cuenta con licencia actualizada del servicio de antivirus</t>
  </si>
  <si>
    <t xml:space="preserve">Se revisa cronograma de actividades para dar cumplimiento a lo trazado para el año </t>
  </si>
  <si>
    <t xml:space="preserve">Para los meses de junio, julio de 2025 se tiene planificado el primer  mantenimiento de equipos de còmputo y el segundo para el mes de diciembre.  En septiembre mantenimiento de videobeams. Septiembre y octubre mantenimiento de impresoras, escaner y fotocopiadoras.  </t>
  </si>
  <si>
    <t xml:space="preserve">se realizan copias de seguridad </t>
  </si>
  <si>
    <t xml:space="preserve">La oficina de sistemas realiza copias de seguridad en el servidor de manera mensual, tambièn se cuenta con discos duros externos con copias de informaciòn, se realiza copias de  correos electrònicos que reposan en la nube. </t>
  </si>
  <si>
    <t xml:space="preserve">Se firmaron tres contratos de prestaciòn de servicios para el àrea de sistemas </t>
  </si>
  <si>
    <t>A la fecha se estàn ejecutando el contrato 067 de 2025 , 076 de 2025 y contrato 027 de 2025</t>
  </si>
  <si>
    <t>Se adquirió nuevo software de emergencias</t>
  </si>
  <si>
    <t xml:space="preserve">Actualmente se están realizando evaluaciòn y pruebas de nuevo software de emergencias, se està haciendo el respectivo empalme y configuración de equipos tecnológicos. En esta contrataciòn se tiene programado capacitaciòn tanto al personal operativo como al personal administrativo para su respectivo conocimiento. En cuanto el operador contratado confirmé el total funcionamiento se procederà a programar las respectivas capacitaciones. </t>
  </si>
  <si>
    <t xml:space="preserve">Se atienden todos los llamados de usuarios </t>
  </si>
  <si>
    <t xml:space="preserve">Teniendo en cuenta cada solicitud hecha por los usarios de la red se procede de parte de cualquier profesional del grupo de sistemas a atender dicha petición, se firman planillas de asistencia tècnica que resposan en la oficina de sistemas.   </t>
  </si>
  <si>
    <t>contrato de mantenimiento de impresoras</t>
  </si>
  <si>
    <t xml:space="preserve">Se proyectó requerimiento tècnico para contratar el servicio de mantenimiento correctivo y preventivo de las impresoras, escaner, fotocopiadoras, ups, video beams de la entidad. Este documento se encuentra en revisiòn para concretar temas tècnicos de repuestos y temas administrativos y asì su posterior contrataciòn. </t>
  </si>
  <si>
    <t>por desarrollar</t>
  </si>
  <si>
    <t>El software está en implementación</t>
  </si>
  <si>
    <t>I</t>
  </si>
  <si>
    <t>II</t>
  </si>
  <si>
    <t>III</t>
  </si>
  <si>
    <t>SEGUIMIENTO CUATRIMESTRAL</t>
  </si>
  <si>
    <t>PLANEADO</t>
  </si>
  <si>
    <t>EJECUTADO</t>
  </si>
  <si>
    <t>costos adicionales de intereses moratorios, sanciones o penalidades</t>
  </si>
  <si>
    <t>pagos realizados fuera de los plazos establecidos</t>
  </si>
  <si>
    <t>Plan anualizado de caja</t>
  </si>
  <si>
    <t>Elaborar un (1) plan anual de caja</t>
  </si>
  <si>
    <t>Rubro de aporte a fondo de contingencias</t>
  </si>
  <si>
    <t>Presupuestar el rubro de aporte a fondo de contingencias</t>
  </si>
  <si>
    <t>Director Administrativo y Financiero
Profesional de presupuesto</t>
  </si>
  <si>
    <t>Procedimiento de gestión prioritaria para pagos urgentes o con riesgo de mora, incluyendo revisión express y autorización directa</t>
  </si>
  <si>
    <t>Priorizar pagos urgentes o con riesgo de mora, de acuerdo a la disponibilidad presupuestal del momento</t>
  </si>
  <si>
    <t>Continuo</t>
  </si>
  <si>
    <t>Para la vigencia 2025 se proyecto el plan anual de caja</t>
  </si>
  <si>
    <t>Para la vigencia 2025 dentro del presupuesto se incluyó el rubro de aporte a fondo de contingencias</t>
  </si>
  <si>
    <t>Durante la vigencia 2025 no se ha presentado la necesidad de priorizar pago por riesgo de mora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</si>
</sst>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6"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1"/>
      <name val="Calibri"/>
      <family val="2"/>
      <scheme val="minor"/>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
      <b/>
      <sz val="10"/>
      <color theme="1"/>
      <name val="Arial Narrow"/>
      <family val="2"/>
    </font>
    <font>
      <b/>
      <sz val="10"/>
      <color rgb="FFFF0000"/>
      <name val="Arial Narrow"/>
      <family val="2"/>
    </font>
    <font>
      <sz val="12"/>
      <color theme="1"/>
      <name val="Century Gothic"/>
      <family val="2"/>
    </font>
    <font>
      <sz val="16"/>
      <color theme="1"/>
      <name val="Arial Narrow"/>
      <family val="2"/>
    </font>
    <font>
      <sz val="22"/>
      <color theme="1"/>
      <name val="Arial"/>
      <family val="2"/>
    </font>
    <font>
      <sz val="22"/>
      <color theme="1"/>
      <name val="Arial Narrow"/>
      <family val="2"/>
    </font>
    <font>
      <sz val="12"/>
      <color rgb="FF9C5700"/>
      <name val="Calibri"/>
      <family val="2"/>
      <scheme val="minor"/>
    </font>
    <font>
      <b/>
      <sz val="11"/>
      <color rgb="FF9C5700"/>
      <name val="Calibri"/>
      <family val="2"/>
      <scheme val="minor"/>
    </font>
    <font>
      <b/>
      <sz val="14"/>
      <color rgb="FF9C5700"/>
      <name val="Calibri"/>
      <family val="2"/>
      <scheme val="minor"/>
    </font>
    <font>
      <sz val="11"/>
      <color theme="1"/>
      <name val="Century Gothic"/>
      <family val="2"/>
    </font>
    <font>
      <b/>
      <sz val="8"/>
      <color theme="1"/>
      <name val="Arial Narrow"/>
      <family val="2"/>
    </font>
  </fonts>
  <fills count="23">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0"/>
        <bgColor rgb="FF000000"/>
      </patternFill>
    </fill>
    <fill>
      <patternFill patternType="solid">
        <fgColor rgb="FFFFFFFF"/>
        <bgColor rgb="FF000000"/>
      </patternFill>
    </fill>
    <fill>
      <patternFill patternType="solid">
        <fgColor theme="9" tint="0.79998168889431442"/>
        <bgColor rgb="FF000000"/>
      </patternFill>
    </fill>
    <fill>
      <patternFill patternType="solid">
        <fgColor rgb="FFFFEB9C"/>
      </patternFill>
    </fill>
    <fill>
      <patternFill patternType="solid">
        <fgColor rgb="FFFFCC00"/>
        <bgColor indexed="64"/>
      </patternFill>
    </fill>
    <fill>
      <patternFill patternType="solid">
        <fgColor rgb="FFFFEB9C"/>
        <bgColor indexed="64"/>
      </patternFill>
    </fill>
  </fills>
  <borders count="12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dashed">
        <color theme="1"/>
      </left>
      <right style="dashed">
        <color theme="1"/>
      </right>
      <top style="dashed">
        <color theme="1"/>
      </top>
      <bottom style="dashed">
        <color theme="1"/>
      </bottom>
      <diagonal/>
    </border>
    <border>
      <left/>
      <right/>
      <top style="dashed">
        <color theme="1"/>
      </top>
      <bottom/>
      <diagonal/>
    </border>
    <border>
      <left style="dashed">
        <color theme="1"/>
      </left>
      <right/>
      <top style="dashed">
        <color theme="1"/>
      </top>
      <bottom/>
      <diagonal/>
    </border>
    <border>
      <left/>
      <right style="dashed">
        <color theme="1"/>
      </right>
      <top style="dashed">
        <color theme="1"/>
      </top>
      <bottom/>
      <diagonal/>
    </border>
    <border>
      <left style="dashed">
        <color theme="1"/>
      </left>
      <right/>
      <top/>
      <bottom/>
      <diagonal/>
    </border>
    <border>
      <left/>
      <right style="dashed">
        <color theme="1"/>
      </right>
      <top/>
      <bottom/>
      <diagonal/>
    </border>
    <border>
      <left style="dashed">
        <color theme="1"/>
      </left>
      <right/>
      <top/>
      <bottom style="dashed">
        <color theme="1"/>
      </bottom>
      <diagonal/>
    </border>
    <border>
      <left/>
      <right/>
      <top/>
      <bottom style="dashed">
        <color theme="1"/>
      </bottom>
      <diagonal/>
    </border>
    <border>
      <left/>
      <right style="dashed">
        <color theme="1"/>
      </right>
      <top/>
      <bottom style="dashed">
        <color theme="1"/>
      </bottom>
      <diagonal/>
    </border>
    <border>
      <left style="dashed">
        <color rgb="FFFF0000"/>
      </left>
      <right style="dotted">
        <color rgb="FFFF5050"/>
      </right>
      <top style="dashed">
        <color rgb="FFFF0000"/>
      </top>
      <bottom style="dashed">
        <color rgb="FFFF0000"/>
      </bottom>
      <diagonal/>
    </border>
    <border>
      <left style="dotted">
        <color rgb="FFFF5050"/>
      </left>
      <right style="dotted">
        <color rgb="FFFF5050"/>
      </right>
      <top style="dashed">
        <color rgb="FFFF0000"/>
      </top>
      <bottom style="dashed">
        <color rgb="FFFF0000"/>
      </bottom>
      <diagonal/>
    </border>
    <border>
      <left style="dotted">
        <color rgb="FFFF5050"/>
      </left>
      <right style="dashed">
        <color rgb="FFFF0000"/>
      </right>
      <top style="dashed">
        <color rgb="FFFF0000"/>
      </top>
      <bottom style="dashed">
        <color rgb="FFFF0000"/>
      </bottom>
      <diagonal/>
    </border>
    <border>
      <left style="dashed">
        <color theme="9" tint="-0.24994659260841701"/>
      </left>
      <right/>
      <top style="dashed">
        <color theme="9" tint="-0.24994659260841701"/>
      </top>
      <bottom/>
      <diagonal/>
    </border>
    <border>
      <left style="thin">
        <color theme="9" tint="0.79998168889431442"/>
      </left>
      <right style="thin">
        <color theme="9" tint="0.79998168889431442"/>
      </right>
      <top style="thin">
        <color theme="9" tint="0.79998168889431442"/>
      </top>
      <bottom style="thin">
        <color theme="9" tint="0.79998168889431442"/>
      </bottom>
      <diagonal/>
    </border>
    <border>
      <left/>
      <right style="dashed">
        <color theme="9" tint="-0.24994659260841701"/>
      </right>
      <top style="dashed">
        <color theme="9" tint="-0.24994659260841701"/>
      </top>
      <bottom/>
      <diagonal/>
    </border>
    <border>
      <left style="dashed">
        <color rgb="FFFF0000"/>
      </left>
      <right style="dotted">
        <color rgb="FFFF5050"/>
      </right>
      <top style="dashed">
        <color rgb="FFFF0000"/>
      </top>
      <bottom/>
      <diagonal/>
    </border>
    <border>
      <left style="dotted">
        <color rgb="FFFF5050"/>
      </left>
      <right style="dotted">
        <color rgb="FFFF5050"/>
      </right>
      <top style="dashed">
        <color rgb="FFFF0000"/>
      </top>
      <bottom/>
      <diagonal/>
    </border>
    <border>
      <left style="dotted">
        <color rgb="FFFF5050"/>
      </left>
      <right style="dashed">
        <color rgb="FFFF0000"/>
      </right>
      <top style="dashed">
        <color rgb="FFFF0000"/>
      </top>
      <bottom/>
      <diagonal/>
    </border>
    <border>
      <left style="dotted">
        <color theme="9" tint="-0.24994659260841701"/>
      </left>
      <right style="dotted">
        <color theme="9" tint="-0.24994659260841701"/>
      </right>
      <top style="dotted">
        <color theme="9" tint="-0.24994659260841701"/>
      </top>
      <bottom style="dotted">
        <color theme="9" tint="-0.24994659260841701"/>
      </bottom>
      <diagonal/>
    </border>
    <border>
      <left style="dotted">
        <color theme="9" tint="-0.24994659260841701"/>
      </left>
      <right/>
      <top style="dotted">
        <color theme="9" tint="-0.24994659260841701"/>
      </top>
      <bottom style="dott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s>
  <cellStyleXfs count="6">
    <xf numFmtId="0" fontId="0" fillId="0" borderId="0"/>
    <xf numFmtId="9" fontId="14" fillId="0" borderId="0" applyFont="0" applyFill="0" applyBorder="0" applyAlignment="0" applyProtection="0"/>
    <xf numFmtId="0" fontId="45" fillId="0" borderId="0"/>
    <xf numFmtId="0" fontId="46" fillId="0" borderId="0"/>
    <xf numFmtId="0" fontId="5" fillId="0" borderId="0"/>
    <xf numFmtId="0" fontId="71" fillId="20" borderId="0" applyNumberFormat="0" applyBorder="0" applyAlignment="0" applyProtection="0"/>
  </cellStyleXfs>
  <cellXfs count="712">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6" xfId="0" applyFont="1" applyFill="1" applyBorder="1" applyAlignment="1">
      <alignment horizontal="center" vertical="center" wrapText="1" readingOrder="1"/>
    </xf>
    <xf numFmtId="0" fontId="10" fillId="0" borderId="6" xfId="0" applyFont="1" applyBorder="1" applyAlignment="1">
      <alignment horizontal="justify" vertical="center" wrapText="1" readingOrder="1"/>
    </xf>
    <xf numFmtId="9" fontId="10" fillId="0" borderId="6"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6" fillId="0" borderId="0" xfId="0" applyFont="1" applyAlignment="1">
      <alignment vertical="center"/>
    </xf>
    <xf numFmtId="0" fontId="27" fillId="0" borderId="0" xfId="0" applyFont="1"/>
    <xf numFmtId="0" fontId="25" fillId="0" borderId="0" xfId="0" applyFont="1"/>
    <xf numFmtId="0" fontId="0" fillId="0" borderId="0" xfId="0" pivotButton="1"/>
    <xf numFmtId="0" fontId="12" fillId="0" borderId="0" xfId="0" applyFont="1" applyAlignment="1">
      <alignment horizontal="justify" vertical="center" wrapText="1" readingOrder="1"/>
    </xf>
    <xf numFmtId="0" fontId="28" fillId="0" borderId="0" xfId="0" applyFont="1"/>
    <xf numFmtId="0" fontId="30" fillId="6" borderId="0" xfId="0" applyFont="1" applyFill="1" applyAlignment="1">
      <alignment horizontal="center" vertical="center" wrapText="1" readingOrder="1"/>
    </xf>
    <xf numFmtId="0" fontId="31" fillId="0" borderId="6" xfId="0" applyFont="1" applyBorder="1" applyAlignment="1">
      <alignment horizontal="justify" vertical="center" wrapText="1" readingOrder="1"/>
    </xf>
    <xf numFmtId="0" fontId="31" fillId="0" borderId="1" xfId="0" applyFont="1" applyBorder="1" applyAlignment="1">
      <alignment horizontal="justify" vertical="center" wrapText="1" readingOrder="1"/>
    </xf>
    <xf numFmtId="0" fontId="31" fillId="5" borderId="6" xfId="0" applyFont="1" applyFill="1" applyBorder="1" applyAlignment="1">
      <alignment horizontal="center" vertical="center" wrapText="1" readingOrder="1"/>
    </xf>
    <xf numFmtId="0" fontId="31" fillId="7" borderId="1" xfId="0" applyFont="1" applyFill="1" applyBorder="1" applyAlignment="1">
      <alignment horizontal="center" vertical="center" wrapText="1" readingOrder="1"/>
    </xf>
    <xf numFmtId="0" fontId="31" fillId="4" borderId="1" xfId="0" applyFont="1" applyFill="1" applyBorder="1" applyAlignment="1">
      <alignment horizontal="center" vertical="center" wrapText="1" readingOrder="1"/>
    </xf>
    <xf numFmtId="0" fontId="31" fillId="8" borderId="1" xfId="0" applyFont="1" applyFill="1" applyBorder="1" applyAlignment="1">
      <alignment horizontal="center" vertical="center" wrapText="1" readingOrder="1"/>
    </xf>
    <xf numFmtId="0" fontId="32" fillId="9" borderId="1" xfId="0" applyFont="1" applyFill="1" applyBorder="1" applyAlignment="1">
      <alignment horizontal="center" vertical="center" wrapText="1" readingOrder="1"/>
    </xf>
    <xf numFmtId="0" fontId="31" fillId="0" borderId="6" xfId="0" applyFont="1" applyBorder="1" applyAlignment="1">
      <alignment horizontal="center" vertical="center" wrapText="1" readingOrder="1"/>
    </xf>
    <xf numFmtId="0" fontId="31" fillId="0" borderId="1" xfId="0" applyFont="1" applyBorder="1" applyAlignment="1">
      <alignment horizontal="center" vertical="center" wrapText="1" readingOrder="1"/>
    </xf>
    <xf numFmtId="0" fontId="18" fillId="11" borderId="7" xfId="0" applyFont="1" applyFill="1" applyBorder="1" applyAlignment="1" applyProtection="1">
      <alignment horizontal="center" vertic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8" xfId="0" applyFont="1" applyFill="1" applyBorder="1" applyAlignment="1" applyProtection="1">
      <alignment horizontal="center" vertical="center" wrapText="1" readingOrder="1"/>
      <protection hidden="1"/>
    </xf>
    <xf numFmtId="0" fontId="18" fillId="12" borderId="7" xfId="0" applyFont="1" applyFill="1" applyBorder="1" applyAlignment="1" applyProtection="1">
      <alignment horizont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8" xfId="0" applyFont="1" applyFill="1" applyBorder="1" applyAlignment="1" applyProtection="1">
      <alignment horizontal="center" wrapText="1" readingOrder="1"/>
      <protection hidden="1"/>
    </xf>
    <xf numFmtId="0" fontId="18" fillId="11" borderId="9"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0" xfId="0" applyFont="1" applyFill="1" applyBorder="1" applyAlignment="1" applyProtection="1">
      <alignment horizontal="center" vertical="center" wrapText="1" readingOrder="1"/>
      <protection hidden="1"/>
    </xf>
    <xf numFmtId="0" fontId="18" fillId="12" borderId="9"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10" xfId="0" applyFont="1" applyFill="1" applyBorder="1" applyAlignment="1" applyProtection="1">
      <alignment horizontal="center" wrapText="1" readingOrder="1"/>
      <protection hidden="1"/>
    </xf>
    <xf numFmtId="0" fontId="18" fillId="11" borderId="11"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1" borderId="12" xfId="0" applyFont="1" applyFill="1" applyBorder="1" applyAlignment="1" applyProtection="1">
      <alignment horizontal="center" vertical="center" wrapText="1" readingOrder="1"/>
      <protection hidden="1"/>
    </xf>
    <xf numFmtId="0" fontId="18" fillId="12" borderId="11"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2" borderId="12" xfId="0" applyFont="1" applyFill="1" applyBorder="1" applyAlignment="1" applyProtection="1">
      <alignment horizontal="center" wrapText="1" readingOrder="1"/>
      <protection hidden="1"/>
    </xf>
    <xf numFmtId="0" fontId="18" fillId="13" borderId="7"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8" xfId="0" applyFont="1" applyFill="1" applyBorder="1" applyAlignment="1" applyProtection="1">
      <alignment horizontal="center" wrapText="1" readingOrder="1"/>
      <protection hidden="1"/>
    </xf>
    <xf numFmtId="0" fontId="18" fillId="13" borderId="9"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10" xfId="0" applyFont="1" applyFill="1" applyBorder="1" applyAlignment="1" applyProtection="1">
      <alignment horizontal="center" wrapText="1" readingOrder="1"/>
      <protection hidden="1"/>
    </xf>
    <xf numFmtId="0" fontId="18" fillId="13" borderId="11"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5" borderId="7"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8" xfId="0" applyFont="1" applyFill="1" applyBorder="1" applyAlignment="1" applyProtection="1">
      <alignment horizontal="center" wrapText="1" readingOrder="1"/>
      <protection hidden="1"/>
    </xf>
    <xf numFmtId="0" fontId="18" fillId="5" borderId="9"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10" xfId="0" applyFont="1" applyFill="1" applyBorder="1" applyAlignment="1" applyProtection="1">
      <alignment horizontal="center" wrapText="1" readingOrder="1"/>
      <protection hidden="1"/>
    </xf>
    <xf numFmtId="0" fontId="18" fillId="5" borderId="11"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22" fillId="13" borderId="14" xfId="0" applyFont="1" applyFill="1" applyBorder="1" applyAlignment="1" applyProtection="1">
      <alignment horizontal="center" wrapText="1" readingOrder="1"/>
      <protection hidden="1"/>
    </xf>
    <xf numFmtId="0" fontId="0" fillId="3" borderId="0" xfId="0" applyFill="1"/>
    <xf numFmtId="0" fontId="5" fillId="3" borderId="0" xfId="0" applyFont="1" applyFill="1"/>
    <xf numFmtId="0" fontId="34" fillId="3" borderId="0" xfId="0" applyFont="1" applyFill="1"/>
    <xf numFmtId="0" fontId="35" fillId="3" borderId="24" xfId="0" applyFont="1" applyFill="1" applyBorder="1" applyAlignment="1">
      <alignment horizontal="center" vertical="center" wrapText="1" readingOrder="1"/>
    </xf>
    <xf numFmtId="0" fontId="36" fillId="3" borderId="24" xfId="0" applyFont="1" applyFill="1" applyBorder="1" applyAlignment="1">
      <alignment horizontal="justify" vertical="center" wrapText="1" readingOrder="1"/>
    </xf>
    <xf numFmtId="9" fontId="35" fillId="3" borderId="33" xfId="0" applyNumberFormat="1" applyFont="1" applyFill="1" applyBorder="1" applyAlignment="1">
      <alignment horizontal="center" vertical="center" wrapText="1" readingOrder="1"/>
    </xf>
    <xf numFmtId="0" fontId="35" fillId="3" borderId="23" xfId="0" applyFont="1" applyFill="1" applyBorder="1" applyAlignment="1">
      <alignment horizontal="center" vertical="center" wrapText="1" readingOrder="1"/>
    </xf>
    <xf numFmtId="0" fontId="36" fillId="3" borderId="23" xfId="0" applyFont="1" applyFill="1" applyBorder="1" applyAlignment="1">
      <alignment horizontal="justify" vertical="center" wrapText="1" readingOrder="1"/>
    </xf>
    <xf numFmtId="9" fontId="35" fillId="3" borderId="28" xfId="0" applyNumberFormat="1" applyFont="1" applyFill="1" applyBorder="1" applyAlignment="1">
      <alignment horizontal="center" vertical="center" wrapText="1" readingOrder="1"/>
    </xf>
    <xf numFmtId="0" fontId="36" fillId="3" borderId="28" xfId="0" applyFont="1" applyFill="1" applyBorder="1" applyAlignment="1">
      <alignment horizontal="center" vertical="center" wrapText="1" readingOrder="1"/>
    </xf>
    <xf numFmtId="0" fontId="35" fillId="3" borderId="30" xfId="0" applyFont="1" applyFill="1" applyBorder="1" applyAlignment="1">
      <alignment horizontal="center" vertical="center" wrapText="1" readingOrder="1"/>
    </xf>
    <xf numFmtId="0" fontId="36" fillId="3" borderId="30" xfId="0" applyFont="1" applyFill="1" applyBorder="1" applyAlignment="1">
      <alignment horizontal="justify" vertical="center" wrapText="1" readingOrder="1"/>
    </xf>
    <xf numFmtId="0" fontId="36" fillId="3" borderId="31" xfId="0" applyFont="1" applyFill="1" applyBorder="1" applyAlignment="1">
      <alignment horizontal="center" vertical="center" wrapText="1" readingOrder="1"/>
    </xf>
    <xf numFmtId="0" fontId="44" fillId="3" borderId="0" xfId="0" applyFont="1" applyFill="1"/>
    <xf numFmtId="0" fontId="35" fillId="14" borderId="35" xfId="0" applyFont="1" applyFill="1" applyBorder="1" applyAlignment="1">
      <alignment horizontal="center" vertical="center" wrapText="1" readingOrder="1"/>
    </xf>
    <xf numFmtId="0" fontId="35" fillId="14" borderId="36" xfId="0" applyFont="1" applyFill="1" applyBorder="1" applyAlignment="1">
      <alignment horizontal="center" vertical="center" wrapText="1" readingOrder="1"/>
    </xf>
    <xf numFmtId="0" fontId="13" fillId="3" borderId="0" xfId="0" applyFont="1" applyFill="1"/>
    <xf numFmtId="0" fontId="29"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33" fillId="0" borderId="2" xfId="0" applyFont="1" applyBorder="1" applyAlignment="1" applyProtection="1">
      <alignment horizontal="center" vertical="top" wrapText="1"/>
      <protection locked="0"/>
    </xf>
    <xf numFmtId="0" fontId="47" fillId="3" borderId="41" xfId="2" applyFont="1" applyFill="1" applyBorder="1"/>
    <xf numFmtId="0" fontId="47" fillId="3" borderId="42" xfId="2" applyFont="1" applyFill="1" applyBorder="1"/>
    <xf numFmtId="0" fontId="47" fillId="3" borderId="43" xfId="2" applyFont="1" applyFill="1" applyBorder="1"/>
    <xf numFmtId="0" fontId="0" fillId="3" borderId="10" xfId="0" applyFill="1" applyBorder="1"/>
    <xf numFmtId="0" fontId="49" fillId="3" borderId="0" xfId="2" quotePrefix="1" applyFont="1" applyFill="1" applyAlignment="1">
      <alignment horizontal="left" vertical="top" wrapText="1"/>
    </xf>
    <xf numFmtId="0" fontId="50" fillId="3" borderId="0" xfId="2" quotePrefix="1" applyFont="1" applyFill="1" applyAlignment="1">
      <alignment horizontal="left" vertical="top" wrapText="1"/>
    </xf>
    <xf numFmtId="0" fontId="50" fillId="3" borderId="65" xfId="2" quotePrefix="1" applyFont="1" applyFill="1" applyBorder="1" applyAlignment="1">
      <alignment horizontal="left" vertical="top" wrapText="1"/>
    </xf>
    <xf numFmtId="0" fontId="47" fillId="3" borderId="0" xfId="2" quotePrefix="1" applyFont="1" applyFill="1" applyAlignment="1">
      <alignment horizontal="left" vertical="top" wrapText="1"/>
    </xf>
    <xf numFmtId="0" fontId="47" fillId="3" borderId="65" xfId="2" quotePrefix="1" applyFont="1" applyFill="1" applyBorder="1" applyAlignment="1">
      <alignment horizontal="left" vertical="top" wrapText="1"/>
    </xf>
    <xf numFmtId="0" fontId="47" fillId="0" borderId="65" xfId="2" quotePrefix="1" applyFont="1" applyBorder="1" applyAlignment="1">
      <alignment horizontal="left" vertical="top" wrapText="1"/>
    </xf>
    <xf numFmtId="0" fontId="51" fillId="3" borderId="0" xfId="2" quotePrefix="1" applyFont="1" applyFill="1" applyAlignment="1">
      <alignment horizontal="left" vertical="top" wrapText="1"/>
    </xf>
    <xf numFmtId="0" fontId="51" fillId="3" borderId="76" xfId="2" quotePrefix="1" applyFont="1" applyFill="1" applyBorder="1" applyAlignment="1">
      <alignment horizontal="left" vertical="top" wrapText="1"/>
    </xf>
    <xf numFmtId="0" fontId="51" fillId="3" borderId="65" xfId="2" quotePrefix="1" applyFont="1" applyFill="1" applyBorder="1" applyAlignment="1">
      <alignment horizontal="left" vertical="top" wrapText="1"/>
    </xf>
    <xf numFmtId="0" fontId="47" fillId="3" borderId="76" xfId="2" applyFont="1" applyFill="1" applyBorder="1"/>
    <xf numFmtId="0" fontId="47" fillId="3" borderId="0" xfId="2" applyFont="1" applyFill="1"/>
    <xf numFmtId="0" fontId="47" fillId="3" borderId="65" xfId="2" applyFont="1" applyFill="1" applyBorder="1"/>
    <xf numFmtId="0" fontId="47" fillId="3" borderId="10" xfId="2" applyFont="1" applyFill="1" applyBorder="1"/>
    <xf numFmtId="0" fontId="47" fillId="3" borderId="9" xfId="2" applyFont="1" applyFill="1" applyBorder="1"/>
    <xf numFmtId="0" fontId="52" fillId="3" borderId="0" xfId="0" applyFont="1" applyFill="1" applyAlignment="1">
      <alignment horizontal="left" vertical="center" wrapText="1"/>
    </xf>
    <xf numFmtId="0" fontId="53" fillId="3" borderId="0" xfId="0" applyFont="1" applyFill="1" applyAlignment="1">
      <alignment horizontal="left" vertical="top" wrapText="1"/>
    </xf>
    <xf numFmtId="0" fontId="47" fillId="3" borderId="0" xfId="2" applyFont="1" applyFill="1" applyAlignment="1">
      <alignment horizontal="left" vertical="top" wrapText="1"/>
    </xf>
    <xf numFmtId="0" fontId="47" fillId="3" borderId="9" xfId="2" applyFont="1" applyFill="1" applyBorder="1" applyAlignment="1">
      <alignment horizontal="left" vertical="top" wrapText="1"/>
    </xf>
    <xf numFmtId="0" fontId="47" fillId="3" borderId="10" xfId="2" applyFont="1" applyFill="1" applyBorder="1" applyAlignment="1">
      <alignment horizontal="left" vertical="top" wrapText="1"/>
    </xf>
    <xf numFmtId="0" fontId="47" fillId="3" borderId="11" xfId="2" applyFont="1" applyFill="1" applyBorder="1"/>
    <xf numFmtId="0" fontId="47" fillId="3" borderId="13" xfId="2" applyFont="1" applyFill="1" applyBorder="1"/>
    <xf numFmtId="0" fontId="47" fillId="3" borderId="12" xfId="2" applyFont="1" applyFill="1" applyBorder="1"/>
    <xf numFmtId="0" fontId="15" fillId="16" borderId="0" xfId="0" applyFont="1" applyFill="1" applyAlignment="1">
      <alignment horizontal="left" vertical="top" wrapText="1"/>
    </xf>
    <xf numFmtId="0" fontId="45" fillId="3" borderId="87" xfId="0" applyFont="1" applyFill="1" applyBorder="1" applyAlignment="1">
      <alignment vertical="center" wrapText="1"/>
    </xf>
    <xf numFmtId="0" fontId="15" fillId="16" borderId="0" xfId="0" applyFont="1" applyFill="1" applyAlignment="1">
      <alignment wrapText="1"/>
    </xf>
    <xf numFmtId="0" fontId="5" fillId="0" borderId="0" xfId="0" applyFont="1" applyAlignment="1">
      <alignment vertical="top" wrapText="1"/>
    </xf>
    <xf numFmtId="0" fontId="60" fillId="0" borderId="0" xfId="0" applyFont="1" applyAlignment="1">
      <alignment horizontal="center" vertical="center" wrapText="1"/>
    </xf>
    <xf numFmtId="0" fontId="61" fillId="0" borderId="0" xfId="0" applyFont="1" applyAlignment="1">
      <alignment vertical="center" wrapText="1"/>
    </xf>
    <xf numFmtId="0" fontId="56" fillId="0" borderId="35" xfId="0" applyFont="1" applyBorder="1" applyAlignment="1">
      <alignment horizontal="center" vertical="center" wrapText="1"/>
    </xf>
    <xf numFmtId="0" fontId="56" fillId="0" borderId="94" xfId="0" applyFont="1" applyBorder="1" applyAlignment="1">
      <alignment horizontal="center" vertical="center" wrapText="1"/>
    </xf>
    <xf numFmtId="0" fontId="56" fillId="0" borderId="37" xfId="0" applyFont="1" applyBorder="1" applyAlignment="1">
      <alignment horizontal="center" vertical="center" wrapText="1"/>
    </xf>
    <xf numFmtId="0" fontId="59" fillId="0" borderId="0" xfId="0" applyFont="1" applyAlignment="1">
      <alignment horizontal="center" vertical="center"/>
    </xf>
    <xf numFmtId="0" fontId="62" fillId="0" borderId="0" xfId="0" applyFont="1" applyAlignment="1">
      <alignment horizontal="center" vertical="center"/>
    </xf>
    <xf numFmtId="0" fontId="33" fillId="0" borderId="2" xfId="0" applyFont="1" applyBorder="1" applyAlignment="1" applyProtection="1">
      <alignment horizontal="center" vertical="center"/>
      <protection locked="0"/>
    </xf>
    <xf numFmtId="0" fontId="6" fillId="0" borderId="2" xfId="0" applyFont="1" applyBorder="1" applyAlignment="1" applyProtection="1">
      <alignment horizontal="center" vertical="center" wrapText="1"/>
      <protection locked="0"/>
    </xf>
    <xf numFmtId="0" fontId="6" fillId="0" borderId="2" xfId="0" applyFont="1" applyBorder="1" applyAlignment="1" applyProtection="1">
      <alignment horizontal="justify" vertical="center" wrapText="1"/>
      <protection locked="0"/>
    </xf>
    <xf numFmtId="0" fontId="1" fillId="3" borderId="0" xfId="0" applyFont="1" applyFill="1" applyAlignment="1">
      <alignment horizontal="justify" vertical="center"/>
    </xf>
    <xf numFmtId="0" fontId="1" fillId="0" borderId="0" xfId="0" applyFont="1" applyAlignment="1">
      <alignment horizontal="justify" vertical="center"/>
    </xf>
    <xf numFmtId="0" fontId="47" fillId="0" borderId="2" xfId="0" applyFont="1" applyBorder="1" applyAlignment="1" applyProtection="1">
      <alignment horizontal="justify" vertical="center" wrapText="1"/>
      <protection locked="0"/>
    </xf>
    <xf numFmtId="0" fontId="68" fillId="3" borderId="0" xfId="0" applyFont="1" applyFill="1" applyAlignment="1">
      <alignment horizontal="justify" vertical="center" wrapText="1" readingOrder="1"/>
    </xf>
    <xf numFmtId="0" fontId="69" fillId="3" borderId="0" xfId="0" applyFont="1" applyFill="1"/>
    <xf numFmtId="0" fontId="70" fillId="3" borderId="0" xfId="0" applyFont="1" applyFill="1" applyAlignment="1">
      <alignment horizontal="justify" vertical="center" wrapText="1" readingOrder="1"/>
    </xf>
    <xf numFmtId="0" fontId="45" fillId="13" borderId="85" xfId="0" applyFont="1" applyFill="1" applyBorder="1" applyAlignment="1">
      <alignment vertical="center" wrapText="1"/>
    </xf>
    <xf numFmtId="0" fontId="42" fillId="19" borderId="88" xfId="0" applyFont="1" applyFill="1" applyBorder="1" applyAlignment="1">
      <alignment horizontal="left" vertical="center" wrapText="1" indent="1"/>
    </xf>
    <xf numFmtId="0" fontId="42" fillId="19" borderId="90" xfId="0" applyFont="1" applyFill="1" applyBorder="1" applyAlignment="1">
      <alignment horizontal="left" vertical="center" wrapText="1" indent="1"/>
    </xf>
    <xf numFmtId="0" fontId="55" fillId="19" borderId="94" xfId="0" applyFont="1" applyFill="1" applyBorder="1" applyAlignment="1">
      <alignment horizontal="center" vertical="center" wrapText="1"/>
    </xf>
    <xf numFmtId="0" fontId="55" fillId="19" borderId="37" xfId="0" applyFont="1" applyFill="1" applyBorder="1" applyAlignment="1">
      <alignment horizontal="center" vertical="center" wrapText="1"/>
    </xf>
    <xf numFmtId="0" fontId="4" fillId="0" borderId="0" xfId="0" applyFont="1" applyAlignment="1">
      <alignment horizontal="center" vertical="center"/>
    </xf>
    <xf numFmtId="0" fontId="1" fillId="0" borderId="0" xfId="0" applyFont="1" applyAlignment="1" applyProtection="1">
      <alignment vertical="center" wrapText="1"/>
      <protection locked="0"/>
    </xf>
    <xf numFmtId="0" fontId="2" fillId="0" borderId="0" xfId="0" applyFont="1" applyAlignment="1" applyProtection="1">
      <alignment vertical="center" wrapText="1"/>
      <protection locked="0"/>
    </xf>
    <xf numFmtId="0" fontId="33" fillId="0" borderId="0" xfId="0" applyFont="1" applyAlignment="1" applyProtection="1">
      <alignment vertical="center" wrapText="1"/>
      <protection locked="0"/>
    </xf>
    <xf numFmtId="0" fontId="4" fillId="2" borderId="114" xfId="0" applyFont="1" applyFill="1" applyBorder="1" applyAlignment="1">
      <alignment horizontal="center" vertical="center" textRotation="90"/>
    </xf>
    <xf numFmtId="0" fontId="1" fillId="0" borderId="114" xfId="0" applyFont="1" applyBorder="1" applyAlignment="1">
      <alignment horizontal="center" vertical="center"/>
    </xf>
    <xf numFmtId="0" fontId="33" fillId="0" borderId="114" xfId="0" applyFont="1" applyBorder="1" applyAlignment="1" applyProtection="1">
      <alignment horizontal="center" vertical="center"/>
      <protection locked="0"/>
    </xf>
    <xf numFmtId="0" fontId="1" fillId="0" borderId="114" xfId="0" applyFont="1" applyBorder="1" applyAlignment="1" applyProtection="1">
      <alignment horizontal="center" vertical="center" wrapText="1"/>
      <protection locked="0"/>
    </xf>
    <xf numFmtId="0" fontId="1" fillId="0" borderId="114" xfId="0" applyFont="1" applyBorder="1" applyAlignment="1" applyProtection="1">
      <alignment horizontal="center" vertical="center"/>
      <protection hidden="1"/>
    </xf>
    <xf numFmtId="0" fontId="33" fillId="0" borderId="114" xfId="0" applyFont="1" applyBorder="1" applyAlignment="1" applyProtection="1">
      <alignment horizontal="center" vertical="center" textRotation="90"/>
      <protection locked="0"/>
    </xf>
    <xf numFmtId="9" fontId="33" fillId="0" borderId="114" xfId="0" applyNumberFormat="1" applyFont="1" applyBorder="1" applyAlignment="1" applyProtection="1">
      <alignment horizontal="center" vertical="center"/>
      <protection hidden="1"/>
    </xf>
    <xf numFmtId="9" fontId="1" fillId="0" borderId="114" xfId="1" applyFont="1" applyBorder="1" applyAlignment="1">
      <alignment horizontal="center" vertical="center"/>
    </xf>
    <xf numFmtId="0" fontId="55" fillId="0" borderId="114" xfId="0" applyFont="1" applyBorder="1" applyAlignment="1" applyProtection="1">
      <alignment horizontal="center" vertical="center" textRotation="90" wrapText="1"/>
      <protection hidden="1"/>
    </xf>
    <xf numFmtId="0" fontId="55" fillId="0" borderId="114" xfId="0" applyFont="1" applyBorder="1" applyAlignment="1" applyProtection="1">
      <alignment horizontal="center" vertical="center" textRotation="90"/>
      <protection hidden="1"/>
    </xf>
    <xf numFmtId="0" fontId="6" fillId="0" borderId="114" xfId="0" applyFont="1" applyBorder="1" applyAlignment="1" applyProtection="1">
      <alignment vertical="center" wrapText="1"/>
      <protection locked="0"/>
    </xf>
    <xf numFmtId="14" fontId="6" fillId="0" borderId="114" xfId="0" applyNumberFormat="1" applyFont="1" applyBorder="1" applyAlignment="1" applyProtection="1">
      <alignment horizontal="center" vertical="center"/>
      <protection locked="0"/>
    </xf>
    <xf numFmtId="0" fontId="6" fillId="0" borderId="114" xfId="0" applyFont="1" applyBorder="1" applyAlignment="1" applyProtection="1">
      <alignment horizontal="justify" vertical="center" wrapText="1"/>
      <protection locked="0"/>
    </xf>
    <xf numFmtId="0" fontId="33" fillId="0" borderId="114" xfId="0" applyFont="1" applyBorder="1" applyAlignment="1" applyProtection="1">
      <alignment horizontal="center" vertical="top" wrapText="1"/>
      <protection locked="0"/>
    </xf>
    <xf numFmtId="0" fontId="4" fillId="0" borderId="114" xfId="0" applyFont="1" applyBorder="1" applyAlignment="1">
      <alignment horizontal="center" vertical="center" wrapText="1"/>
    </xf>
    <xf numFmtId="0" fontId="1" fillId="0" borderId="114" xfId="0" applyFont="1" applyBorder="1"/>
    <xf numFmtId="0" fontId="1" fillId="0" borderId="114" xfId="0" applyFont="1" applyBorder="1" applyAlignment="1">
      <alignment vertical="center"/>
    </xf>
    <xf numFmtId="0" fontId="1" fillId="0" borderId="114" xfId="0" applyFont="1" applyBorder="1" applyAlignment="1" applyProtection="1">
      <alignment vertical="center"/>
      <protection hidden="1"/>
    </xf>
    <xf numFmtId="9" fontId="33" fillId="0" borderId="114" xfId="0" applyNumberFormat="1" applyFont="1" applyBorder="1" applyAlignment="1" applyProtection="1">
      <alignment vertical="center"/>
      <protection hidden="1"/>
    </xf>
    <xf numFmtId="0" fontId="55" fillId="0" borderId="114" xfId="0" applyFont="1" applyBorder="1" applyAlignment="1" applyProtection="1">
      <alignment vertical="center" textRotation="90" wrapText="1"/>
      <protection hidden="1"/>
    </xf>
    <xf numFmtId="0" fontId="55" fillId="0" borderId="114" xfId="0" applyFont="1" applyBorder="1" applyAlignment="1" applyProtection="1">
      <alignment vertical="center" textRotation="90"/>
      <protection hidden="1"/>
    </xf>
    <xf numFmtId="0" fontId="33" fillId="0" borderId="114" xfId="0" applyFont="1" applyBorder="1" applyAlignment="1" applyProtection="1">
      <alignment vertical="center" textRotation="90"/>
      <protection locked="0"/>
    </xf>
    <xf numFmtId="0" fontId="1" fillId="0" borderId="114" xfId="0" applyFont="1" applyBorder="1" applyAlignment="1">
      <alignment vertical="center" wrapText="1"/>
    </xf>
    <xf numFmtId="9" fontId="1" fillId="0" borderId="114" xfId="1" applyFont="1" applyBorder="1" applyAlignment="1">
      <alignment vertical="center"/>
    </xf>
    <xf numFmtId="0" fontId="55" fillId="0" borderId="5" xfId="0" applyFont="1" applyBorder="1" applyAlignment="1" applyProtection="1">
      <alignment horizontal="center" vertical="center" textRotation="90" wrapText="1"/>
      <protection hidden="1"/>
    </xf>
    <xf numFmtId="0" fontId="6" fillId="3" borderId="2" xfId="0" applyFont="1" applyFill="1" applyBorder="1" applyAlignment="1" applyProtection="1">
      <alignment horizontal="justify" vertical="center" wrapText="1"/>
      <protection locked="0"/>
    </xf>
    <xf numFmtId="0" fontId="1" fillId="3" borderId="119" xfId="0" applyFont="1" applyFill="1" applyBorder="1" applyAlignment="1">
      <alignment horizontal="center" vertical="center"/>
    </xf>
    <xf numFmtId="0" fontId="1" fillId="3" borderId="119" xfId="0" applyFont="1" applyFill="1" applyBorder="1" applyAlignment="1">
      <alignment horizontal="left" vertical="center"/>
    </xf>
    <xf numFmtId="0" fontId="1" fillId="3" borderId="119" xfId="0" applyFont="1" applyFill="1" applyBorder="1"/>
    <xf numFmtId="0" fontId="1" fillId="3" borderId="119" xfId="0" applyFont="1" applyFill="1" applyBorder="1" applyAlignment="1">
      <alignment horizontal="center"/>
    </xf>
    <xf numFmtId="0" fontId="1" fillId="3" borderId="119" xfId="0" applyFont="1" applyFill="1" applyBorder="1" applyAlignment="1">
      <alignment horizontal="justify" vertical="center"/>
    </xf>
    <xf numFmtId="0" fontId="4" fillId="2" borderId="119" xfId="0" applyFont="1" applyFill="1" applyBorder="1" applyAlignment="1">
      <alignment horizontal="center" vertical="center" textRotation="90"/>
    </xf>
    <xf numFmtId="0" fontId="1" fillId="0" borderId="119" xfId="0" applyFont="1" applyBorder="1" applyAlignment="1">
      <alignment horizontal="center" vertical="center"/>
    </xf>
    <xf numFmtId="0" fontId="33" fillId="0" borderId="119" xfId="0" applyFont="1" applyBorder="1" applyAlignment="1" applyProtection="1">
      <alignment horizontal="center" vertical="center" wrapText="1"/>
      <protection locked="0"/>
    </xf>
    <xf numFmtId="0" fontId="56" fillId="0" borderId="119" xfId="0" applyFont="1" applyBorder="1" applyAlignment="1" applyProtection="1">
      <alignment horizontal="center" vertical="center" wrapText="1"/>
      <protection locked="0"/>
    </xf>
    <xf numFmtId="0" fontId="33" fillId="0" borderId="119" xfId="0" applyFont="1" applyBorder="1" applyAlignment="1" applyProtection="1">
      <alignment horizontal="center" vertical="center"/>
      <protection locked="0"/>
    </xf>
    <xf numFmtId="0" fontId="55" fillId="0" borderId="119" xfId="0" applyFont="1" applyBorder="1" applyAlignment="1" applyProtection="1">
      <alignment horizontal="center" vertical="center" wrapText="1"/>
      <protection hidden="1"/>
    </xf>
    <xf numFmtId="9" fontId="33" fillId="0" borderId="119" xfId="0" applyNumberFormat="1" applyFont="1" applyBorder="1" applyAlignment="1" applyProtection="1">
      <alignment horizontal="center" vertical="center" wrapText="1"/>
      <protection hidden="1"/>
    </xf>
    <xf numFmtId="9" fontId="33" fillId="0" borderId="119" xfId="0" applyNumberFormat="1" applyFont="1" applyBorder="1" applyAlignment="1" applyProtection="1">
      <alignment horizontal="center" vertical="center" wrapText="1"/>
      <protection locked="0"/>
    </xf>
    <xf numFmtId="0" fontId="55" fillId="0" borderId="119" xfId="0" applyFont="1" applyBorder="1" applyAlignment="1" applyProtection="1">
      <alignment horizontal="center" vertical="center"/>
      <protection hidden="1"/>
    </xf>
    <xf numFmtId="0" fontId="1" fillId="0" borderId="119" xfId="0" applyFont="1" applyBorder="1" applyAlignment="1" applyProtection="1">
      <alignment horizontal="justify" vertical="center" wrapText="1"/>
      <protection locked="0"/>
    </xf>
    <xf numFmtId="0" fontId="1" fillId="0" borderId="119" xfId="0" applyFont="1" applyBorder="1" applyAlignment="1" applyProtection="1">
      <alignment horizontal="center" vertical="center"/>
      <protection hidden="1"/>
    </xf>
    <xf numFmtId="0" fontId="33" fillId="0" borderId="119" xfId="0" applyFont="1" applyBorder="1" applyAlignment="1" applyProtection="1">
      <alignment horizontal="center" vertical="center" textRotation="90"/>
      <protection locked="0"/>
    </xf>
    <xf numFmtId="9" fontId="33" fillId="0" borderId="119" xfId="0" applyNumberFormat="1" applyFont="1" applyBorder="1" applyAlignment="1" applyProtection="1">
      <alignment horizontal="center" vertical="center"/>
      <protection hidden="1"/>
    </xf>
    <xf numFmtId="9" fontId="1" fillId="0" borderId="119" xfId="1" applyFont="1" applyBorder="1" applyAlignment="1">
      <alignment horizontal="center" vertical="center"/>
    </xf>
    <xf numFmtId="0" fontId="55" fillId="0" borderId="119" xfId="0" applyFont="1" applyBorder="1" applyAlignment="1" applyProtection="1">
      <alignment horizontal="center" vertical="center" textRotation="90" wrapText="1"/>
      <protection hidden="1"/>
    </xf>
    <xf numFmtId="0" fontId="55" fillId="0" borderId="119" xfId="0" applyFont="1" applyBorder="1" applyAlignment="1" applyProtection="1">
      <alignment horizontal="center" vertical="center" textRotation="90"/>
      <protection hidden="1"/>
    </xf>
    <xf numFmtId="0" fontId="6" fillId="0" borderId="119" xfId="0" applyFont="1" applyBorder="1" applyAlignment="1" applyProtection="1">
      <alignment vertical="center" wrapText="1"/>
      <protection locked="0"/>
    </xf>
    <xf numFmtId="14" fontId="6" fillId="0" borderId="119" xfId="0" applyNumberFormat="1" applyFont="1" applyBorder="1" applyAlignment="1" applyProtection="1">
      <alignment horizontal="center" vertical="center"/>
      <protection locked="0"/>
    </xf>
    <xf numFmtId="0" fontId="33" fillId="0" borderId="119" xfId="0" applyFont="1" applyBorder="1" applyAlignment="1" applyProtection="1">
      <alignment horizontal="center" vertical="top" wrapText="1"/>
      <protection locked="0"/>
    </xf>
    <xf numFmtId="0" fontId="47" fillId="0" borderId="119" xfId="0" applyFont="1" applyBorder="1" applyAlignment="1" applyProtection="1">
      <alignment horizontal="justify" vertical="center" wrapText="1"/>
      <protection locked="0"/>
    </xf>
    <xf numFmtId="0" fontId="6" fillId="0" borderId="119" xfId="0" applyFont="1" applyBorder="1" applyAlignment="1" applyProtection="1">
      <alignment horizontal="center" vertical="center" wrapText="1"/>
      <protection locked="0"/>
    </xf>
    <xf numFmtId="14" fontId="1" fillId="0" borderId="119" xfId="0" applyNumberFormat="1" applyFont="1" applyBorder="1" applyAlignment="1" applyProtection="1">
      <alignment horizontal="center" vertical="top"/>
      <protection locked="0"/>
    </xf>
    <xf numFmtId="0" fontId="1" fillId="0" borderId="119" xfId="0" applyFont="1" applyBorder="1" applyAlignment="1" applyProtection="1">
      <alignment horizontal="center" vertical="top" wrapText="1"/>
      <protection locked="0"/>
    </xf>
    <xf numFmtId="0" fontId="1" fillId="0" borderId="119" xfId="0" applyFont="1" applyBorder="1" applyAlignment="1" applyProtection="1">
      <alignment horizontal="center" vertical="top"/>
      <protection locked="0"/>
    </xf>
    <xf numFmtId="0" fontId="1" fillId="3" borderId="2" xfId="0" applyFont="1" applyFill="1" applyBorder="1" applyAlignment="1">
      <alignment horizontal="center" vertical="center"/>
    </xf>
    <xf numFmtId="0" fontId="1" fillId="3" borderId="2" xfId="0" applyFont="1" applyFill="1" applyBorder="1" applyAlignment="1">
      <alignment horizontal="left" vertical="center"/>
    </xf>
    <xf numFmtId="0" fontId="1" fillId="3" borderId="2" xfId="0" applyFont="1" applyFill="1" applyBorder="1"/>
    <xf numFmtId="0" fontId="1" fillId="3" borderId="2" xfId="0" applyFont="1" applyFill="1" applyBorder="1" applyAlignment="1">
      <alignment horizontal="center"/>
    </xf>
    <xf numFmtId="0" fontId="1" fillId="3" borderId="2" xfId="0" applyFont="1" applyFill="1" applyBorder="1" applyAlignment="1">
      <alignment horizontal="justify" vertical="center"/>
    </xf>
    <xf numFmtId="0" fontId="1" fillId="0" borderId="2" xfId="0" applyFont="1" applyBorder="1" applyAlignment="1">
      <alignment horizontal="center" vertical="center"/>
    </xf>
    <xf numFmtId="0" fontId="33" fillId="0" borderId="2" xfId="0" applyFont="1" applyBorder="1" applyAlignment="1" applyProtection="1">
      <alignment horizontal="center" vertical="center" wrapText="1"/>
      <protection locked="0"/>
    </xf>
    <xf numFmtId="0" fontId="56" fillId="0" borderId="2" xfId="0" applyFont="1" applyBorder="1" applyAlignment="1" applyProtection="1">
      <alignment horizontal="center" vertical="center" wrapText="1"/>
      <protection locked="0"/>
    </xf>
    <xf numFmtId="0" fontId="55" fillId="0" borderId="2" xfId="0" applyFont="1" applyBorder="1" applyAlignment="1" applyProtection="1">
      <alignment horizontal="center" vertical="center" wrapText="1"/>
      <protection hidden="1"/>
    </xf>
    <xf numFmtId="9" fontId="33" fillId="0" borderId="2" xfId="0" applyNumberFormat="1" applyFont="1" applyBorder="1" applyAlignment="1" applyProtection="1">
      <alignment horizontal="center" vertical="center" wrapText="1"/>
      <protection hidden="1"/>
    </xf>
    <xf numFmtId="9" fontId="33" fillId="0" borderId="2" xfId="0" applyNumberFormat="1" applyFont="1" applyBorder="1" applyAlignment="1" applyProtection="1">
      <alignment horizontal="center" vertical="center" wrapText="1"/>
      <protection locked="0"/>
    </xf>
    <xf numFmtId="0" fontId="55" fillId="0" borderId="2" xfId="0" applyFont="1" applyBorder="1" applyAlignment="1" applyProtection="1">
      <alignment horizontal="center" vertical="center"/>
      <protection hidden="1"/>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hidden="1"/>
    </xf>
    <xf numFmtId="0" fontId="33" fillId="0" borderId="2" xfId="0" applyFont="1" applyBorder="1" applyAlignment="1" applyProtection="1">
      <alignment horizontal="center" vertical="center" textRotation="90"/>
      <protection locked="0"/>
    </xf>
    <xf numFmtId="9" fontId="33" fillId="0" borderId="2" xfId="0" applyNumberFormat="1" applyFont="1" applyBorder="1" applyAlignment="1" applyProtection="1">
      <alignment horizontal="center" vertical="center"/>
      <protection hidden="1"/>
    </xf>
    <xf numFmtId="9" fontId="1" fillId="0" borderId="2" xfId="1" applyFont="1" applyBorder="1" applyAlignment="1">
      <alignment horizontal="center" vertical="center"/>
    </xf>
    <xf numFmtId="0" fontId="55" fillId="0" borderId="2" xfId="0" applyFont="1" applyBorder="1" applyAlignment="1" applyProtection="1">
      <alignment horizontal="center" vertical="center" textRotation="90" wrapText="1"/>
      <protection hidden="1"/>
    </xf>
    <xf numFmtId="0" fontId="55" fillId="0" borderId="2" xfId="0" applyFont="1" applyBorder="1" applyAlignment="1" applyProtection="1">
      <alignment horizontal="center" vertical="center" textRotation="90"/>
      <protection hidden="1"/>
    </xf>
    <xf numFmtId="0" fontId="6" fillId="0" borderId="2" xfId="0" applyFont="1" applyBorder="1" applyAlignment="1" applyProtection="1">
      <alignment vertical="center" wrapText="1"/>
      <protection locked="0"/>
    </xf>
    <xf numFmtId="14" fontId="6"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4" fillId="0" borderId="2" xfId="0" applyFont="1" applyBorder="1" applyAlignment="1" applyProtection="1">
      <alignment horizontal="center" vertical="center" textRotation="90" wrapText="1"/>
      <protection hidden="1"/>
    </xf>
    <xf numFmtId="0" fontId="4" fillId="0" borderId="2" xfId="0" applyFont="1" applyBorder="1" applyAlignment="1" applyProtection="1">
      <alignment horizontal="center" vertical="center" textRotation="90"/>
      <protection hidden="1"/>
    </xf>
    <xf numFmtId="0" fontId="1" fillId="0" borderId="2" xfId="0" applyFont="1" applyBorder="1" applyAlignment="1" applyProtection="1">
      <alignment vertical="center" textRotation="90"/>
      <protection locked="0"/>
    </xf>
    <xf numFmtId="0" fontId="1" fillId="0" borderId="2" xfId="0" applyFont="1" applyBorder="1" applyAlignment="1">
      <alignment horizontal="center" vertical="center" wrapText="1"/>
    </xf>
    <xf numFmtId="0" fontId="1" fillId="0" borderId="2" xfId="0" applyFont="1" applyBorder="1" applyAlignment="1">
      <alignment vertical="center"/>
    </xf>
    <xf numFmtId="0" fontId="1" fillId="0" borderId="2" xfId="0" applyFont="1" applyBorder="1" applyAlignment="1" applyProtection="1">
      <alignment vertical="center"/>
      <protection hidden="1"/>
    </xf>
    <xf numFmtId="9" fontId="1" fillId="0" borderId="2" xfId="0" applyNumberFormat="1" applyFont="1" applyBorder="1" applyAlignment="1" applyProtection="1">
      <alignment vertical="center"/>
      <protection hidden="1"/>
    </xf>
    <xf numFmtId="164" fontId="1" fillId="0" borderId="2" xfId="1" applyNumberFormat="1" applyFont="1" applyBorder="1" applyAlignment="1">
      <alignment vertical="center"/>
    </xf>
    <xf numFmtId="0" fontId="4" fillId="0" borderId="2" xfId="0" applyFont="1" applyBorder="1" applyAlignment="1" applyProtection="1">
      <alignment vertical="center" textRotation="90" wrapText="1"/>
      <protection hidden="1"/>
    </xf>
    <xf numFmtId="0" fontId="4" fillId="0" borderId="2" xfId="0" applyFont="1" applyBorder="1" applyAlignment="1" applyProtection="1">
      <alignment vertical="center" textRotation="90"/>
      <protection hidden="1"/>
    </xf>
    <xf numFmtId="0" fontId="4" fillId="0" borderId="2" xfId="0" applyFont="1" applyBorder="1" applyAlignment="1">
      <alignment horizontal="center" vertical="center" wrapText="1"/>
    </xf>
    <xf numFmtId="0" fontId="1" fillId="0" borderId="2" xfId="0" applyFont="1" applyBorder="1"/>
    <xf numFmtId="14" fontId="6" fillId="0" borderId="2" xfId="0" applyNumberFormat="1" applyFont="1" applyBorder="1" applyAlignment="1" applyProtection="1">
      <alignment horizontal="center" vertical="center" wrapText="1"/>
      <protection locked="0"/>
    </xf>
    <xf numFmtId="0" fontId="1" fillId="0" borderId="2" xfId="0" applyFont="1" applyBorder="1" applyAlignment="1" applyProtection="1">
      <alignment vertical="center" wrapText="1"/>
      <protection locked="0"/>
    </xf>
    <xf numFmtId="0" fontId="33" fillId="0" borderId="2" xfId="0" applyFont="1" applyBorder="1" applyAlignment="1" applyProtection="1">
      <alignment vertical="center" textRotation="90"/>
      <protection locked="0"/>
    </xf>
    <xf numFmtId="9" fontId="33" fillId="0" borderId="2" xfId="0" applyNumberFormat="1" applyFont="1" applyBorder="1" applyAlignment="1" applyProtection="1">
      <alignment vertical="center"/>
      <protection hidden="1"/>
    </xf>
    <xf numFmtId="0" fontId="55" fillId="0" borderId="2" xfId="0" applyFont="1" applyBorder="1" applyAlignment="1" applyProtection="1">
      <alignment vertical="center" textRotation="90"/>
      <protection hidden="1"/>
    </xf>
    <xf numFmtId="0" fontId="6" fillId="0" borderId="2" xfId="0" applyFont="1" applyBorder="1" applyAlignment="1" applyProtection="1">
      <alignment horizontal="left" vertical="center" wrapText="1"/>
      <protection locked="0"/>
    </xf>
    <xf numFmtId="9" fontId="1" fillId="0" borderId="2" xfId="1" applyFont="1" applyBorder="1" applyAlignment="1">
      <alignment vertical="center"/>
    </xf>
    <xf numFmtId="0" fontId="55" fillId="0" borderId="2" xfId="0" applyFont="1" applyBorder="1" applyAlignment="1" applyProtection="1">
      <alignment vertical="center" textRotation="90" wrapText="1"/>
      <protection hidden="1"/>
    </xf>
    <xf numFmtId="0" fontId="1" fillId="3" borderId="2" xfId="0" applyFont="1" applyFill="1" applyBorder="1" applyAlignment="1">
      <alignment vertical="center" wrapText="1"/>
    </xf>
    <xf numFmtId="0" fontId="3" fillId="0" borderId="2" xfId="0" applyFont="1" applyBorder="1" applyAlignment="1" applyProtection="1">
      <alignment horizontal="justify" vertical="center" wrapText="1"/>
      <protection locked="0"/>
    </xf>
    <xf numFmtId="0" fontId="1" fillId="0" borderId="2" xfId="0" applyFont="1" applyBorder="1" applyAlignment="1">
      <alignment vertical="center" wrapText="1"/>
    </xf>
    <xf numFmtId="14" fontId="6" fillId="0" borderId="119" xfId="0" applyNumberFormat="1" applyFont="1" applyBorder="1" applyAlignment="1" applyProtection="1">
      <alignment horizontal="center" vertical="center" wrapText="1"/>
      <protection locked="0"/>
    </xf>
    <xf numFmtId="14" fontId="1" fillId="0" borderId="119" xfId="0" applyNumberFormat="1" applyFont="1" applyBorder="1" applyAlignment="1" applyProtection="1">
      <alignment horizontal="center" vertical="center"/>
      <protection locked="0"/>
    </xf>
    <xf numFmtId="0" fontId="33" fillId="0" borderId="0" xfId="0" applyFont="1" applyAlignment="1">
      <alignment wrapText="1"/>
    </xf>
    <xf numFmtId="0" fontId="1" fillId="0" borderId="0" xfId="0" applyFont="1" applyAlignment="1">
      <alignment wrapText="1"/>
    </xf>
    <xf numFmtId="0" fontId="1" fillId="0" borderId="2" xfId="0" applyFont="1" applyBorder="1" applyAlignment="1" applyProtection="1">
      <alignment wrapText="1"/>
      <protection locked="0"/>
    </xf>
    <xf numFmtId="0" fontId="1" fillId="3" borderId="23" xfId="0" applyFont="1" applyFill="1" applyBorder="1" applyAlignment="1">
      <alignment vertical="center" wrapText="1"/>
    </xf>
    <xf numFmtId="0" fontId="4" fillId="0" borderId="2" xfId="0" applyFont="1" applyBorder="1" applyAlignment="1" applyProtection="1">
      <alignment horizontal="center" vertical="center" wrapText="1"/>
      <protection locked="0"/>
    </xf>
    <xf numFmtId="0" fontId="6" fillId="0" borderId="2" xfId="0" applyFont="1" applyBorder="1" applyAlignment="1">
      <alignment horizontal="justify" vertical="center" wrapText="1"/>
    </xf>
    <xf numFmtId="0" fontId="47" fillId="0" borderId="2" xfId="0" applyFont="1" applyBorder="1" applyAlignment="1">
      <alignment horizontal="justify" vertical="center" wrapText="1"/>
    </xf>
    <xf numFmtId="0" fontId="47" fillId="0" borderId="2" xfId="0" applyFont="1" applyBorder="1" applyAlignment="1" applyProtection="1">
      <alignment horizontal="center" vertical="center" wrapText="1"/>
      <protection locked="0"/>
    </xf>
    <xf numFmtId="0" fontId="74" fillId="3" borderId="23" xfId="0" applyFont="1" applyFill="1" applyBorder="1" applyAlignment="1">
      <alignment horizontal="center" vertical="center" wrapText="1"/>
    </xf>
    <xf numFmtId="0" fontId="1" fillId="3" borderId="120" xfId="0" applyFont="1" applyFill="1" applyBorder="1"/>
    <xf numFmtId="0" fontId="1" fillId="0" borderId="3" xfId="0" applyFont="1" applyBorder="1" applyAlignment="1" applyProtection="1">
      <alignment horizontal="center" vertical="top"/>
      <protection locked="0"/>
    </xf>
    <xf numFmtId="9" fontId="61" fillId="21" borderId="23" xfId="0" applyNumberFormat="1" applyFont="1" applyFill="1" applyBorder="1" applyAlignment="1">
      <alignment horizontal="center" vertical="center" wrapText="1"/>
    </xf>
    <xf numFmtId="0" fontId="1" fillId="0" borderId="23" xfId="0" applyFont="1" applyBorder="1" applyAlignment="1">
      <alignment horizontal="center" vertical="center"/>
    </xf>
    <xf numFmtId="0" fontId="1" fillId="3" borderId="23" xfId="0" applyFont="1" applyFill="1" applyBorder="1" applyAlignment="1">
      <alignment horizontal="center" vertical="center"/>
    </xf>
    <xf numFmtId="0" fontId="75" fillId="22" borderId="23" xfId="0" applyFont="1" applyFill="1" applyBorder="1" applyAlignment="1">
      <alignment horizontal="center" vertical="center"/>
    </xf>
    <xf numFmtId="0" fontId="4" fillId="21" borderId="23" xfId="0" applyFont="1" applyFill="1" applyBorder="1" applyAlignment="1">
      <alignment horizontal="center" vertical="center"/>
    </xf>
    <xf numFmtId="0" fontId="74" fillId="0" borderId="23" xfId="0" applyFont="1" applyBorder="1" applyAlignment="1">
      <alignment horizontal="center" vertical="center" wrapText="1"/>
    </xf>
    <xf numFmtId="0" fontId="1" fillId="0" borderId="121" xfId="0" applyFont="1" applyBorder="1" applyAlignment="1">
      <alignment vertical="center"/>
    </xf>
    <xf numFmtId="0" fontId="1" fillId="0" borderId="121" xfId="0" applyFont="1" applyBorder="1" applyAlignment="1" applyProtection="1">
      <alignment vertical="center" wrapText="1"/>
      <protection locked="0"/>
    </xf>
    <xf numFmtId="0" fontId="33" fillId="0" borderId="121" xfId="0" applyFont="1" applyBorder="1" applyAlignment="1" applyProtection="1">
      <alignment vertical="center" textRotation="90"/>
      <protection locked="0"/>
    </xf>
    <xf numFmtId="9" fontId="33" fillId="0" borderId="121" xfId="0" applyNumberFormat="1" applyFont="1" applyBorder="1" applyAlignment="1" applyProtection="1">
      <alignment vertical="center"/>
      <protection hidden="1"/>
    </xf>
    <xf numFmtId="9" fontId="1" fillId="0" borderId="121" xfId="1" applyFont="1" applyBorder="1" applyAlignment="1">
      <alignment horizontal="center" vertical="center"/>
    </xf>
    <xf numFmtId="0" fontId="55" fillId="0" borderId="121" xfId="0" applyFont="1" applyBorder="1" applyAlignment="1" applyProtection="1">
      <alignment vertical="center" textRotation="90" wrapText="1"/>
      <protection hidden="1"/>
    </xf>
    <xf numFmtId="9" fontId="1" fillId="0" borderId="121" xfId="1" applyFont="1" applyBorder="1" applyAlignment="1">
      <alignment vertical="center"/>
    </xf>
    <xf numFmtId="0" fontId="55" fillId="0" borderId="121" xfId="0" applyFont="1" applyBorder="1" applyAlignment="1" applyProtection="1">
      <alignment vertical="center" textRotation="90"/>
      <protection hidden="1"/>
    </xf>
    <xf numFmtId="0" fontId="52" fillId="3" borderId="59" xfId="0" applyFont="1" applyFill="1" applyBorder="1" applyAlignment="1">
      <alignment horizontal="left" vertical="center" wrapText="1"/>
    </xf>
    <xf numFmtId="0" fontId="52" fillId="3" borderId="60" xfId="0" applyFont="1" applyFill="1" applyBorder="1" applyAlignment="1">
      <alignment horizontal="left" vertical="center" wrapText="1"/>
    </xf>
    <xf numFmtId="0" fontId="53" fillId="3" borderId="52" xfId="2" applyFont="1" applyFill="1" applyBorder="1" applyAlignment="1">
      <alignment horizontal="justify" vertical="center" wrapText="1"/>
    </xf>
    <xf numFmtId="0" fontId="53" fillId="3" borderId="53" xfId="2" applyFont="1" applyFill="1" applyBorder="1" applyAlignment="1">
      <alignment horizontal="justify" vertical="center" wrapText="1"/>
    </xf>
    <xf numFmtId="0" fontId="52" fillId="3" borderId="61" xfId="0" applyFont="1" applyFill="1" applyBorder="1" applyAlignment="1">
      <alignment horizontal="left" vertical="center" wrapText="1"/>
    </xf>
    <xf numFmtId="0" fontId="52" fillId="3" borderId="62" xfId="0" applyFont="1" applyFill="1" applyBorder="1" applyAlignment="1">
      <alignment horizontal="left" vertical="center" wrapText="1"/>
    </xf>
    <xf numFmtId="0" fontId="53" fillId="3" borderId="54" xfId="0" applyFont="1" applyFill="1" applyBorder="1" applyAlignment="1">
      <alignment horizontal="justify" vertical="center" wrapText="1"/>
    </xf>
    <xf numFmtId="0" fontId="53" fillId="3" borderId="55" xfId="0" applyFont="1" applyFill="1" applyBorder="1" applyAlignment="1">
      <alignment horizontal="justify" vertical="center" wrapText="1"/>
    </xf>
    <xf numFmtId="0" fontId="52" fillId="3" borderId="50" xfId="0" applyFont="1" applyFill="1" applyBorder="1" applyAlignment="1">
      <alignment horizontal="left" vertical="center" wrapText="1"/>
    </xf>
    <xf numFmtId="0" fontId="52" fillId="3" borderId="51" xfId="0" applyFont="1" applyFill="1" applyBorder="1" applyAlignment="1">
      <alignment horizontal="left" vertical="center" wrapText="1"/>
    </xf>
    <xf numFmtId="0" fontId="52" fillId="3" borderId="82" xfId="3" applyFont="1" applyFill="1" applyBorder="1" applyAlignment="1">
      <alignment horizontal="left" vertical="top" wrapText="1" readingOrder="1"/>
    </xf>
    <xf numFmtId="0" fontId="52" fillId="3" borderId="47" xfId="3" applyFont="1" applyFill="1" applyBorder="1" applyAlignment="1">
      <alignment horizontal="left" vertical="top" wrapText="1" readingOrder="1"/>
    </xf>
    <xf numFmtId="0" fontId="53" fillId="3" borderId="83" xfId="2" applyFont="1" applyFill="1" applyBorder="1" applyAlignment="1">
      <alignment horizontal="justify" vertical="center" wrapText="1"/>
    </xf>
    <xf numFmtId="0" fontId="53" fillId="3" borderId="70" xfId="2" applyFont="1" applyFill="1" applyBorder="1" applyAlignment="1">
      <alignment horizontal="justify" vertical="center" wrapText="1"/>
    </xf>
    <xf numFmtId="0" fontId="53" fillId="3" borderId="48" xfId="2" applyFont="1" applyFill="1" applyBorder="1" applyAlignment="1">
      <alignment horizontal="justify" vertical="center" wrapText="1"/>
    </xf>
    <xf numFmtId="0" fontId="53" fillId="3" borderId="49" xfId="2" applyFont="1" applyFill="1" applyBorder="1" applyAlignment="1">
      <alignment horizontal="justify" vertical="center" wrapText="1"/>
    </xf>
    <xf numFmtId="0" fontId="52" fillId="3" borderId="46" xfId="3" applyFont="1" applyFill="1" applyBorder="1" applyAlignment="1">
      <alignment horizontal="left" vertical="top" wrapText="1" readingOrder="1"/>
    </xf>
    <xf numFmtId="0" fontId="52" fillId="3" borderId="68" xfId="3" applyFont="1" applyFill="1" applyBorder="1" applyAlignment="1">
      <alignment horizontal="left" vertical="top" wrapText="1" readingOrder="1"/>
    </xf>
    <xf numFmtId="0" fontId="53" fillId="3" borderId="69" xfId="2" applyFont="1" applyFill="1" applyBorder="1" applyAlignment="1">
      <alignment horizontal="justify" vertical="center" wrapText="1"/>
    </xf>
    <xf numFmtId="0" fontId="53" fillId="3" borderId="71" xfId="2" applyFont="1" applyFill="1" applyBorder="1" applyAlignment="1">
      <alignment horizontal="justify" vertical="center" wrapText="1"/>
    </xf>
    <xf numFmtId="0" fontId="52" fillId="3" borderId="72" xfId="3" applyFont="1" applyFill="1" applyBorder="1" applyAlignment="1">
      <alignment horizontal="left" vertical="top" wrapText="1" readingOrder="1"/>
    </xf>
    <xf numFmtId="0" fontId="52" fillId="3" borderId="73" xfId="3" applyFont="1" applyFill="1" applyBorder="1" applyAlignment="1">
      <alignment horizontal="left" vertical="top" wrapText="1" readingOrder="1"/>
    </xf>
    <xf numFmtId="0" fontId="53" fillId="3" borderId="74" xfId="2" applyFont="1" applyFill="1" applyBorder="1" applyAlignment="1">
      <alignment horizontal="justify" vertical="center" wrapText="1"/>
    </xf>
    <xf numFmtId="0" fontId="53" fillId="3" borderId="75" xfId="2" applyFont="1" applyFill="1" applyBorder="1" applyAlignment="1">
      <alignment horizontal="justify" vertical="center" wrapText="1"/>
    </xf>
    <xf numFmtId="0" fontId="51" fillId="3" borderId="9" xfId="2" quotePrefix="1" applyFont="1" applyFill="1" applyBorder="1" applyAlignment="1">
      <alignment horizontal="center" vertical="top" wrapText="1"/>
    </xf>
    <xf numFmtId="0" fontId="51" fillId="3" borderId="0" xfId="2" quotePrefix="1" applyFont="1" applyFill="1" applyAlignment="1">
      <alignment horizontal="center" vertical="top" wrapText="1"/>
    </xf>
    <xf numFmtId="0" fontId="51" fillId="3" borderId="65" xfId="2" quotePrefix="1" applyFont="1" applyFill="1" applyBorder="1" applyAlignment="1">
      <alignment horizontal="center" vertical="top" wrapText="1"/>
    </xf>
    <xf numFmtId="0" fontId="52" fillId="15" borderId="77" xfId="3" applyFont="1" applyFill="1" applyBorder="1" applyAlignment="1">
      <alignment horizontal="center" vertical="center" wrapText="1"/>
    </xf>
    <xf numFmtId="0" fontId="52" fillId="15" borderId="67" xfId="3" applyFont="1" applyFill="1" applyBorder="1" applyAlignment="1">
      <alignment horizontal="center" vertical="center" wrapText="1"/>
    </xf>
    <xf numFmtId="0" fontId="52" fillId="15" borderId="44" xfId="2" applyFont="1" applyFill="1" applyBorder="1" applyAlignment="1">
      <alignment horizontal="center" vertical="center"/>
    </xf>
    <xf numFmtId="0" fontId="52" fillId="15" borderId="45" xfId="2" applyFont="1" applyFill="1" applyBorder="1" applyAlignment="1">
      <alignment horizontal="center" vertical="center"/>
    </xf>
    <xf numFmtId="0" fontId="52" fillId="3" borderId="78" xfId="3" applyFont="1" applyFill="1" applyBorder="1" applyAlignment="1">
      <alignment horizontal="left" vertical="top" wrapText="1" readingOrder="1"/>
    </xf>
    <xf numFmtId="0" fontId="52" fillId="3" borderId="79" xfId="3" applyFont="1" applyFill="1" applyBorder="1" applyAlignment="1">
      <alignment horizontal="left" vertical="top" wrapText="1" readingOrder="1"/>
    </xf>
    <xf numFmtId="0" fontId="53" fillId="3" borderId="80" xfId="2" applyFont="1" applyFill="1" applyBorder="1" applyAlignment="1">
      <alignment horizontal="justify" vertical="center" wrapText="1"/>
    </xf>
    <xf numFmtId="0" fontId="53" fillId="3" borderId="81" xfId="2" applyFont="1" applyFill="1" applyBorder="1" applyAlignment="1">
      <alignment horizontal="justify" vertical="center" wrapText="1"/>
    </xf>
    <xf numFmtId="0" fontId="52" fillId="15" borderId="66" xfId="3" applyFont="1" applyFill="1" applyBorder="1" applyAlignment="1">
      <alignment horizontal="center" vertical="center" wrapText="1"/>
    </xf>
    <xf numFmtId="0" fontId="48" fillId="15" borderId="38" xfId="2" applyFont="1" applyFill="1" applyBorder="1" applyAlignment="1">
      <alignment horizontal="center" vertical="center" wrapText="1"/>
    </xf>
    <xf numFmtId="0" fontId="48" fillId="15" borderId="39" xfId="2" applyFont="1" applyFill="1" applyBorder="1" applyAlignment="1">
      <alignment horizontal="center" vertical="center" wrapText="1"/>
    </xf>
    <xf numFmtId="0" fontId="48" fillId="15" borderId="40" xfId="2" applyFont="1" applyFill="1" applyBorder="1" applyAlignment="1">
      <alignment horizontal="center" vertical="center" wrapText="1"/>
    </xf>
    <xf numFmtId="0" fontId="47" fillId="0" borderId="9" xfId="2" quotePrefix="1" applyFont="1" applyBorder="1" applyAlignment="1">
      <alignment horizontal="left" vertical="center" wrapText="1"/>
    </xf>
    <xf numFmtId="0" fontId="47" fillId="0" borderId="0" xfId="2" quotePrefix="1" applyFont="1" applyAlignment="1">
      <alignment horizontal="left" vertical="center" wrapText="1"/>
    </xf>
    <xf numFmtId="0" fontId="47" fillId="0" borderId="10" xfId="2" quotePrefix="1" applyFont="1" applyBorder="1" applyAlignment="1">
      <alignment horizontal="left" vertical="center" wrapText="1"/>
    </xf>
    <xf numFmtId="0" fontId="47" fillId="0" borderId="56" xfId="2" quotePrefix="1" applyFont="1" applyBorder="1" applyAlignment="1">
      <alignment horizontal="left" vertical="center" wrapText="1"/>
    </xf>
    <xf numFmtId="0" fontId="47" fillId="0" borderId="57" xfId="2" quotePrefix="1" applyFont="1" applyBorder="1" applyAlignment="1">
      <alignment horizontal="left" vertical="center" wrapText="1"/>
    </xf>
    <xf numFmtId="0" fontId="47" fillId="0" borderId="58" xfId="2" quotePrefix="1" applyFont="1" applyBorder="1" applyAlignment="1">
      <alignment horizontal="left" vertical="center" wrapText="1"/>
    </xf>
    <xf numFmtId="0" fontId="49" fillId="3" borderId="42" xfId="2" quotePrefix="1" applyFont="1" applyFill="1" applyBorder="1" applyAlignment="1">
      <alignment horizontal="left" vertical="top" wrapText="1"/>
    </xf>
    <xf numFmtId="0" fontId="50" fillId="3" borderId="42" xfId="2" quotePrefix="1" applyFont="1" applyFill="1" applyBorder="1" applyAlignment="1">
      <alignment horizontal="left" vertical="top" wrapText="1"/>
    </xf>
    <xf numFmtId="0" fontId="50" fillId="3" borderId="63" xfId="2" quotePrefix="1" applyFont="1" applyFill="1" applyBorder="1" applyAlignment="1">
      <alignment horizontal="left" vertical="top" wrapText="1"/>
    </xf>
    <xf numFmtId="0" fontId="2" fillId="3" borderId="57" xfId="2" quotePrefix="1" applyFont="1" applyFill="1" applyBorder="1" applyAlignment="1">
      <alignment horizontal="justify" vertical="center" wrapText="1"/>
    </xf>
    <xf numFmtId="0" fontId="2" fillId="3" borderId="64" xfId="2" quotePrefix="1" applyFont="1" applyFill="1" applyBorder="1" applyAlignment="1">
      <alignment horizontal="justify" vertical="center" wrapText="1"/>
    </xf>
    <xf numFmtId="0" fontId="47" fillId="3" borderId="0" xfId="2" quotePrefix="1" applyFont="1" applyFill="1" applyAlignment="1">
      <alignment horizontal="left" vertical="top" wrapText="1"/>
    </xf>
    <xf numFmtId="0" fontId="47" fillId="3" borderId="65" xfId="2" quotePrefix="1" applyFont="1" applyFill="1" applyBorder="1" applyAlignment="1">
      <alignment horizontal="left" vertical="top" wrapText="1"/>
    </xf>
    <xf numFmtId="0" fontId="63" fillId="0" borderId="29" xfId="0" applyFont="1" applyBorder="1" applyAlignment="1">
      <alignment horizontal="left" vertical="center" wrapText="1"/>
    </xf>
    <xf numFmtId="0" fontId="63" fillId="0" borderId="30" xfId="0" applyFont="1" applyBorder="1" applyAlignment="1">
      <alignment horizontal="left" vertical="center" wrapText="1"/>
    </xf>
    <xf numFmtId="0" fontId="63" fillId="0" borderId="31" xfId="0" applyFont="1" applyBorder="1" applyAlignment="1">
      <alignment horizontal="left" vertical="center" wrapText="1"/>
    </xf>
    <xf numFmtId="0" fontId="1" fillId="0" borderId="92" xfId="0" applyFont="1" applyBorder="1" applyAlignment="1">
      <alignment horizontal="left"/>
    </xf>
    <xf numFmtId="0" fontId="1" fillId="0" borderId="93" xfId="0" applyFont="1" applyBorder="1" applyAlignment="1">
      <alignment horizontal="left"/>
    </xf>
    <xf numFmtId="0" fontId="63" fillId="0" borderId="27" xfId="0" applyFont="1" applyBorder="1" applyAlignment="1">
      <alignment horizontal="left" vertical="center" wrapText="1"/>
    </xf>
    <xf numFmtId="0" fontId="63" fillId="0" borderId="23" xfId="0" applyFont="1" applyBorder="1" applyAlignment="1">
      <alignment horizontal="left" vertical="center" wrapText="1"/>
    </xf>
    <xf numFmtId="0" fontId="63" fillId="0" borderId="28" xfId="0" applyFont="1" applyBorder="1" applyAlignment="1">
      <alignment horizontal="left" vertical="center" wrapText="1"/>
    </xf>
    <xf numFmtId="0" fontId="1" fillId="0" borderId="97" xfId="0" applyFont="1" applyBorder="1" applyAlignment="1">
      <alignment horizontal="left" vertical="center" wrapText="1"/>
    </xf>
    <xf numFmtId="0" fontId="1" fillId="0" borderId="28" xfId="0" applyFont="1" applyBorder="1" applyAlignment="1">
      <alignment horizontal="left" vertical="center" wrapText="1"/>
    </xf>
    <xf numFmtId="0" fontId="1" fillId="0" borderId="27" xfId="0" applyFont="1" applyBorder="1" applyAlignment="1">
      <alignment horizontal="left" vertical="center" wrapText="1"/>
    </xf>
    <xf numFmtId="0" fontId="1" fillId="0" borderId="23" xfId="0" applyFont="1" applyBorder="1" applyAlignment="1">
      <alignment horizontal="left" vertical="center" wrapText="1"/>
    </xf>
    <xf numFmtId="0" fontId="1" fillId="0" borderId="95" xfId="0" applyFont="1" applyBorder="1" applyAlignment="1">
      <alignment horizontal="left"/>
    </xf>
    <xf numFmtId="0" fontId="1" fillId="0" borderId="69" xfId="0" applyFont="1" applyBorder="1" applyAlignment="1">
      <alignment horizontal="left"/>
    </xf>
    <xf numFmtId="0" fontId="1" fillId="0" borderId="96" xfId="0" applyFont="1" applyBorder="1" applyAlignment="1">
      <alignment horizontal="left"/>
    </xf>
    <xf numFmtId="0" fontId="33" fillId="0" borderId="97" xfId="0" applyFont="1" applyBorder="1" applyAlignment="1">
      <alignment horizontal="left" vertical="center" wrapText="1"/>
    </xf>
    <xf numFmtId="0" fontId="33" fillId="0" borderId="28" xfId="0" applyFont="1" applyBorder="1" applyAlignment="1">
      <alignment horizontal="left" vertical="center" wrapText="1"/>
    </xf>
    <xf numFmtId="0" fontId="63" fillId="0" borderId="97" xfId="0" applyFont="1" applyBorder="1" applyAlignment="1">
      <alignment horizontal="left" vertical="center" wrapText="1"/>
    </xf>
    <xf numFmtId="0" fontId="63" fillId="0" borderId="95" xfId="0" applyFont="1" applyBorder="1" applyAlignment="1">
      <alignment horizontal="left" vertical="center"/>
    </xf>
    <xf numFmtId="0" fontId="63" fillId="0" borderId="96" xfId="0" applyFont="1" applyBorder="1" applyAlignment="1">
      <alignment horizontal="left" vertical="center"/>
    </xf>
    <xf numFmtId="0" fontId="1" fillId="3" borderId="29" xfId="0" applyFont="1" applyFill="1" applyBorder="1" applyAlignment="1">
      <alignment horizontal="left" vertical="center"/>
    </xf>
    <xf numFmtId="0" fontId="1" fillId="3" borderId="30" xfId="0" applyFont="1" applyFill="1" applyBorder="1" applyAlignment="1">
      <alignment horizontal="left" vertical="center"/>
    </xf>
    <xf numFmtId="0" fontId="1" fillId="3" borderId="31" xfId="0" applyFont="1" applyFill="1" applyBorder="1" applyAlignment="1">
      <alignment horizontal="left" vertical="center"/>
    </xf>
    <xf numFmtId="0" fontId="42" fillId="14" borderId="9" xfId="0" applyFont="1" applyFill="1" applyBorder="1" applyAlignment="1">
      <alignment horizontal="center" vertical="center" wrapText="1"/>
    </xf>
    <xf numFmtId="0" fontId="42" fillId="14" borderId="0" xfId="0" applyFont="1" applyFill="1" applyAlignment="1">
      <alignment horizontal="center" vertical="center" wrapText="1"/>
    </xf>
    <xf numFmtId="0" fontId="42" fillId="14" borderId="7" xfId="0" applyFont="1" applyFill="1" applyBorder="1" applyAlignment="1">
      <alignment horizontal="center" vertical="center" wrapText="1"/>
    </xf>
    <xf numFmtId="0" fontId="42" fillId="14" borderId="8" xfId="0" applyFont="1" applyFill="1" applyBorder="1" applyAlignment="1">
      <alignment horizontal="center" vertical="center" wrapText="1"/>
    </xf>
    <xf numFmtId="0" fontId="1" fillId="0" borderId="88" xfId="0" applyFont="1" applyBorder="1" applyAlignment="1">
      <alignment horizontal="left" vertical="center" wrapText="1"/>
    </xf>
    <xf numFmtId="0" fontId="1" fillId="0" borderId="98" xfId="0" applyFont="1" applyBorder="1" applyAlignment="1">
      <alignment horizontal="left" vertical="center" wrapText="1"/>
    </xf>
    <xf numFmtId="0" fontId="1" fillId="0" borderId="99" xfId="0" applyFont="1" applyBorder="1" applyAlignment="1">
      <alignment horizontal="left" vertical="center" wrapText="1"/>
    </xf>
    <xf numFmtId="0" fontId="1" fillId="0" borderId="100" xfId="0" applyFont="1" applyBorder="1" applyAlignment="1">
      <alignment horizontal="left" vertical="center" wrapText="1"/>
    </xf>
    <xf numFmtId="0" fontId="1" fillId="3" borderId="27" xfId="0" applyFont="1" applyFill="1" applyBorder="1" applyAlignment="1">
      <alignment horizontal="left" vertical="center"/>
    </xf>
    <xf numFmtId="0" fontId="1" fillId="3" borderId="23" xfId="0" applyFont="1" applyFill="1" applyBorder="1" applyAlignment="1">
      <alignment horizontal="left" vertical="center"/>
    </xf>
    <xf numFmtId="0" fontId="1" fillId="3" borderId="28" xfId="0" applyFont="1" applyFill="1" applyBorder="1" applyAlignment="1">
      <alignment horizontal="left" vertical="center"/>
    </xf>
    <xf numFmtId="0" fontId="63" fillId="0" borderId="27" xfId="0" applyFont="1" applyBorder="1" applyAlignment="1">
      <alignment horizontal="left" vertical="center"/>
    </xf>
    <xf numFmtId="0" fontId="63" fillId="0" borderId="28" xfId="0" applyFont="1" applyBorder="1" applyAlignment="1">
      <alignment horizontal="left" vertical="center"/>
    </xf>
    <xf numFmtId="0" fontId="1" fillId="0" borderId="95" xfId="0" applyFont="1" applyBorder="1" applyAlignment="1">
      <alignment horizontal="left" vertical="center" wrapText="1"/>
    </xf>
    <xf numFmtId="0" fontId="1" fillId="0" borderId="69" xfId="0" applyFont="1" applyBorder="1" applyAlignment="1">
      <alignment horizontal="left" vertical="center" wrapText="1"/>
    </xf>
    <xf numFmtId="0" fontId="1" fillId="0" borderId="96" xfId="0" applyFont="1" applyBorder="1" applyAlignment="1">
      <alignment horizontal="left" vertical="center" wrapText="1"/>
    </xf>
    <xf numFmtId="0" fontId="1" fillId="0" borderId="27" xfId="0" applyFont="1" applyBorder="1" applyAlignment="1">
      <alignment horizontal="left" vertical="center"/>
    </xf>
    <xf numFmtId="0" fontId="1" fillId="0" borderId="28" xfId="0" applyFont="1" applyBorder="1" applyAlignment="1">
      <alignment horizontal="left" vertical="center"/>
    </xf>
    <xf numFmtId="0" fontId="1" fillId="3" borderId="27" xfId="0" applyFont="1" applyFill="1" applyBorder="1" applyAlignment="1">
      <alignment horizontal="left" vertical="center" wrapText="1"/>
    </xf>
    <xf numFmtId="0" fontId="1" fillId="3" borderId="23" xfId="0" applyFont="1" applyFill="1" applyBorder="1" applyAlignment="1">
      <alignment horizontal="left" vertical="center" wrapText="1"/>
    </xf>
    <xf numFmtId="0" fontId="1" fillId="3" borderId="28" xfId="0" applyFont="1" applyFill="1" applyBorder="1" applyAlignment="1">
      <alignment horizontal="left" vertical="center" wrapText="1"/>
    </xf>
    <xf numFmtId="0" fontId="33" fillId="0" borderId="27" xfId="0" applyFont="1" applyBorder="1" applyAlignment="1">
      <alignment horizontal="left" vertical="center" wrapText="1"/>
    </xf>
    <xf numFmtId="0" fontId="33" fillId="0" borderId="23" xfId="0" applyFont="1" applyBorder="1" applyAlignment="1">
      <alignment horizontal="left" vertical="center" wrapText="1"/>
    </xf>
    <xf numFmtId="0" fontId="33" fillId="0" borderId="27" xfId="0" applyFont="1" applyBorder="1" applyAlignment="1">
      <alignment horizontal="left" vertical="top" wrapText="1"/>
    </xf>
    <xf numFmtId="0" fontId="33" fillId="0" borderId="23" xfId="0" applyFont="1" applyBorder="1" applyAlignment="1">
      <alignment horizontal="left" vertical="top" wrapText="1"/>
    </xf>
    <xf numFmtId="0" fontId="33" fillId="0" borderId="28" xfId="0" applyFont="1" applyBorder="1" applyAlignment="1">
      <alignment horizontal="left" vertical="top" wrapText="1"/>
    </xf>
    <xf numFmtId="0" fontId="33" fillId="0" borderId="88" xfId="0" applyFont="1" applyBorder="1" applyAlignment="1">
      <alignment horizontal="left" vertical="center" wrapText="1"/>
    </xf>
    <xf numFmtId="0" fontId="33" fillId="0" borderId="98" xfId="0" applyFont="1" applyBorder="1" applyAlignment="1">
      <alignment horizontal="left" vertical="center" wrapText="1"/>
    </xf>
    <xf numFmtId="0" fontId="33" fillId="0" borderId="99" xfId="0" applyFont="1" applyBorder="1" applyAlignment="1">
      <alignment horizontal="left" vertical="center" wrapText="1"/>
    </xf>
    <xf numFmtId="0" fontId="33" fillId="0" borderId="38" xfId="0" applyFont="1" applyBorder="1" applyAlignment="1">
      <alignment horizontal="left" vertical="center" wrapText="1"/>
    </xf>
    <xf numFmtId="0" fontId="33" fillId="0" borderId="40" xfId="0" applyFont="1" applyBorder="1" applyAlignment="1">
      <alignment horizontal="left" vertical="center" wrapText="1"/>
    </xf>
    <xf numFmtId="0" fontId="5" fillId="0" borderId="84" xfId="0" applyFont="1" applyBorder="1" applyAlignment="1">
      <alignment vertical="top" wrapText="1"/>
    </xf>
    <xf numFmtId="0" fontId="5" fillId="0" borderId="86" xfId="0" applyFont="1" applyBorder="1" applyAlignment="1">
      <alignment vertical="top" wrapText="1"/>
    </xf>
    <xf numFmtId="0" fontId="5" fillId="0" borderId="87" xfId="0" applyFont="1" applyBorder="1" applyAlignment="1">
      <alignment vertical="top" wrapText="1"/>
    </xf>
    <xf numFmtId="0" fontId="59" fillId="0" borderId="7" xfId="0" applyFont="1" applyBorder="1" applyAlignment="1">
      <alignment horizontal="center" vertical="center" wrapText="1"/>
    </xf>
    <xf numFmtId="0" fontId="59" fillId="0" borderId="14" xfId="0" applyFont="1" applyBorder="1" applyAlignment="1">
      <alignment horizontal="center" vertical="center" wrapText="1"/>
    </xf>
    <xf numFmtId="0" fontId="59" fillId="0" borderId="9" xfId="0" applyFont="1" applyBorder="1" applyAlignment="1">
      <alignment horizontal="center" vertical="center" wrapText="1"/>
    </xf>
    <xf numFmtId="0" fontId="59" fillId="0" borderId="0" xfId="0" applyFont="1" applyAlignment="1">
      <alignment horizontal="center" vertical="center" wrapText="1"/>
    </xf>
    <xf numFmtId="0" fontId="59" fillId="0" borderId="11" xfId="0" applyFont="1" applyBorder="1" applyAlignment="1">
      <alignment horizontal="center" vertical="center" wrapText="1"/>
    </xf>
    <xf numFmtId="0" fontId="59" fillId="0" borderId="13" xfId="0" applyFont="1" applyBorder="1" applyAlignment="1">
      <alignment horizontal="center" vertical="center" wrapText="1"/>
    </xf>
    <xf numFmtId="0" fontId="42" fillId="17" borderId="89" xfId="0" applyFont="1" applyFill="1" applyBorder="1" applyAlignment="1">
      <alignment horizontal="left" vertical="center" wrapText="1" indent="1"/>
    </xf>
    <xf numFmtId="0" fontId="42" fillId="17" borderId="39" xfId="0" applyFont="1" applyFill="1" applyBorder="1" applyAlignment="1">
      <alignment horizontal="left" vertical="center" wrapText="1" indent="1"/>
    </xf>
    <xf numFmtId="0" fontId="42" fillId="17" borderId="40" xfId="0" applyFont="1" applyFill="1" applyBorder="1" applyAlignment="1">
      <alignment horizontal="left" vertical="center" wrapText="1" indent="1"/>
    </xf>
    <xf numFmtId="0" fontId="56" fillId="17" borderId="91" xfId="0" applyFont="1" applyFill="1" applyBorder="1" applyAlignment="1">
      <alignment horizontal="left" vertical="center" wrapText="1" indent="1"/>
    </xf>
    <xf numFmtId="0" fontId="56" fillId="17" borderId="92" xfId="0" applyFont="1" applyFill="1" applyBorder="1" applyAlignment="1">
      <alignment horizontal="left" vertical="center" wrapText="1" indent="1"/>
    </xf>
    <xf numFmtId="0" fontId="56" fillId="17" borderId="93" xfId="0" applyFont="1" applyFill="1" applyBorder="1" applyAlignment="1">
      <alignment horizontal="left" vertical="center" wrapText="1" indent="1"/>
    </xf>
    <xf numFmtId="0" fontId="35" fillId="18" borderId="0" xfId="0" applyFont="1" applyFill="1" applyAlignment="1">
      <alignment horizontal="center" vertical="center" wrapText="1"/>
    </xf>
    <xf numFmtId="0" fontId="42" fillId="19" borderId="7" xfId="0" applyFont="1" applyFill="1" applyBorder="1" applyAlignment="1">
      <alignment horizontal="center" vertical="center" wrapText="1"/>
    </xf>
    <xf numFmtId="0" fontId="42" fillId="19" borderId="14" xfId="0" applyFont="1" applyFill="1" applyBorder="1" applyAlignment="1">
      <alignment horizontal="center" vertical="center" wrapText="1"/>
    </xf>
    <xf numFmtId="0" fontId="42" fillId="19" borderId="8" xfId="0" applyFont="1" applyFill="1" applyBorder="1" applyAlignment="1">
      <alignment horizontal="center" vertical="center" wrapText="1"/>
    </xf>
    <xf numFmtId="0" fontId="55" fillId="19" borderId="25" xfId="0" applyFont="1" applyFill="1" applyBorder="1" applyAlignment="1">
      <alignment horizontal="center" vertical="center" wrapText="1"/>
    </xf>
    <xf numFmtId="0" fontId="55" fillId="19" borderId="94" xfId="0" applyFont="1" applyFill="1" applyBorder="1" applyAlignment="1">
      <alignment horizontal="center" vertical="center" wrapText="1"/>
    </xf>
    <xf numFmtId="0" fontId="56" fillId="0" borderId="25" xfId="0" applyFont="1" applyBorder="1" applyAlignment="1">
      <alignment horizontal="left" vertical="center" wrapText="1"/>
    </xf>
    <xf numFmtId="0" fontId="56" fillId="0" borderId="26" xfId="0" applyFont="1" applyBorder="1" applyAlignment="1">
      <alignment horizontal="left" vertical="center" wrapText="1"/>
    </xf>
    <xf numFmtId="0" fontId="60" fillId="0" borderId="0" xfId="0" applyFont="1" applyAlignment="1">
      <alignment horizontal="center" vertical="center"/>
    </xf>
    <xf numFmtId="0" fontId="42" fillId="14" borderId="14" xfId="0" applyFont="1" applyFill="1" applyBorder="1" applyAlignment="1">
      <alignment horizontal="center" vertical="center" wrapText="1"/>
    </xf>
    <xf numFmtId="0" fontId="72" fillId="20" borderId="23" xfId="5" applyFont="1" applyBorder="1" applyAlignment="1">
      <alignment horizontal="center"/>
    </xf>
    <xf numFmtId="9" fontId="1" fillId="0" borderId="119" xfId="0" applyNumberFormat="1" applyFont="1" applyBorder="1" applyAlignment="1" applyProtection="1">
      <alignment horizontal="center" vertical="center"/>
      <protection hidden="1"/>
    </xf>
    <xf numFmtId="0" fontId="4" fillId="0" borderId="119" xfId="0" applyFont="1" applyBorder="1" applyAlignment="1" applyProtection="1">
      <alignment horizontal="center" vertical="center" textRotation="90" wrapText="1"/>
      <protection hidden="1"/>
    </xf>
    <xf numFmtId="0" fontId="4" fillId="0" borderId="119" xfId="0" applyFont="1" applyBorder="1" applyAlignment="1" applyProtection="1">
      <alignment horizontal="center" vertical="center" textRotation="90"/>
      <protection hidden="1"/>
    </xf>
    <xf numFmtId="0" fontId="1" fillId="0" borderId="119" xfId="0" applyFont="1" applyBorder="1" applyAlignment="1" applyProtection="1">
      <alignment horizontal="center" vertical="center" textRotation="90"/>
      <protection locked="0"/>
    </xf>
    <xf numFmtId="0" fontId="4" fillId="2" borderId="119" xfId="0" applyFont="1" applyFill="1" applyBorder="1" applyAlignment="1">
      <alignment horizontal="center" vertical="center" wrapText="1"/>
    </xf>
    <xf numFmtId="164" fontId="1" fillId="0" borderId="119" xfId="1" applyNumberFormat="1" applyFont="1" applyBorder="1" applyAlignment="1">
      <alignment horizontal="center" vertical="center"/>
    </xf>
    <xf numFmtId="0" fontId="4" fillId="2" borderId="119" xfId="0" applyFont="1" applyFill="1" applyBorder="1" applyAlignment="1">
      <alignment horizontal="center" vertical="center" textRotation="90" wrapText="1"/>
    </xf>
    <xf numFmtId="0" fontId="73" fillId="22" borderId="23" xfId="5" applyFont="1" applyFill="1" applyBorder="1" applyAlignment="1">
      <alignment horizontal="center" vertical="center" wrapText="1"/>
    </xf>
    <xf numFmtId="0" fontId="73" fillId="20" borderId="23" xfId="5" applyFont="1" applyBorder="1" applyAlignment="1">
      <alignment horizontal="center" vertical="center" wrapText="1"/>
    </xf>
    <xf numFmtId="0" fontId="6" fillId="0" borderId="119" xfId="0" applyFont="1" applyBorder="1" applyAlignment="1" applyProtection="1">
      <alignment horizontal="justify" vertical="center" wrapText="1"/>
      <protection locked="0"/>
    </xf>
    <xf numFmtId="0" fontId="1" fillId="0" borderId="119" xfId="0" applyFont="1" applyBorder="1" applyAlignment="1" applyProtection="1">
      <alignment horizontal="center" vertical="center"/>
      <protection hidden="1"/>
    </xf>
    <xf numFmtId="9" fontId="1" fillId="0" borderId="119" xfId="0" applyNumberFormat="1" applyFont="1" applyBorder="1" applyAlignment="1" applyProtection="1">
      <alignment horizontal="center" vertical="center" wrapText="1"/>
      <protection hidden="1"/>
    </xf>
    <xf numFmtId="0" fontId="4" fillId="0" borderId="119" xfId="0" applyFont="1" applyBorder="1" applyAlignment="1" applyProtection="1">
      <alignment horizontal="center" vertical="center" wrapText="1"/>
      <protection hidden="1"/>
    </xf>
    <xf numFmtId="0" fontId="4" fillId="0" borderId="119" xfId="0" applyFont="1" applyBorder="1" applyAlignment="1" applyProtection="1">
      <alignment horizontal="center" vertical="center"/>
      <protection hidden="1"/>
    </xf>
    <xf numFmtId="0" fontId="1" fillId="0" borderId="119" xfId="0" applyFont="1" applyBorder="1" applyAlignment="1">
      <alignment horizontal="center" vertical="center"/>
    </xf>
    <xf numFmtId="0" fontId="1" fillId="0" borderId="119" xfId="0" applyFont="1" applyBorder="1" applyAlignment="1" applyProtection="1">
      <alignment horizontal="center" vertical="center" wrapText="1"/>
      <protection locked="0"/>
    </xf>
    <xf numFmtId="0" fontId="1" fillId="0" borderId="119" xfId="0" applyFont="1" applyBorder="1" applyAlignment="1" applyProtection="1">
      <alignment horizontal="center" vertical="center"/>
      <protection locked="0"/>
    </xf>
    <xf numFmtId="9" fontId="1" fillId="0" borderId="119" xfId="0" applyNumberFormat="1" applyFont="1" applyBorder="1" applyAlignment="1" applyProtection="1">
      <alignment horizontal="center" vertical="center" wrapText="1"/>
      <protection locked="0"/>
    </xf>
    <xf numFmtId="0" fontId="1" fillId="0" borderId="119" xfId="0" applyFont="1" applyBorder="1" applyAlignment="1">
      <alignment horizontal="center" vertical="center" wrapText="1"/>
    </xf>
    <xf numFmtId="0" fontId="2" fillId="0" borderId="119" xfId="0" applyFont="1" applyBorder="1" applyAlignment="1" applyProtection="1">
      <alignment horizontal="center" vertical="center" wrapText="1"/>
      <protection locked="0"/>
    </xf>
    <xf numFmtId="0" fontId="23" fillId="0" borderId="119" xfId="0" applyFont="1" applyBorder="1" applyAlignment="1">
      <alignment horizontal="center" vertical="center"/>
    </xf>
    <xf numFmtId="0" fontId="67" fillId="0" borderId="119" xfId="0" applyFont="1" applyBorder="1" applyAlignment="1">
      <alignment horizontal="left" vertical="center"/>
    </xf>
    <xf numFmtId="0" fontId="4" fillId="2" borderId="119" xfId="0" applyFont="1" applyFill="1" applyBorder="1" applyAlignment="1">
      <alignment horizontal="center" vertical="center"/>
    </xf>
    <xf numFmtId="0" fontId="1" fillId="3" borderId="119" xfId="0" applyFont="1" applyFill="1" applyBorder="1" applyAlignment="1">
      <alignment horizontal="left" vertical="center"/>
    </xf>
    <xf numFmtId="0" fontId="4" fillId="2" borderId="120" xfId="0" applyFont="1" applyFill="1" applyBorder="1" applyAlignment="1">
      <alignment horizontal="center" vertical="center"/>
    </xf>
    <xf numFmtId="0" fontId="4" fillId="2" borderId="120" xfId="0" applyFont="1" applyFill="1" applyBorder="1" applyAlignment="1">
      <alignment horizontal="center" vertical="center" wrapText="1"/>
    </xf>
    <xf numFmtId="0" fontId="65" fillId="0" borderId="119" xfId="0" applyFont="1" applyBorder="1" applyAlignment="1">
      <alignment horizontal="left" vertical="center"/>
    </xf>
    <xf numFmtId="0" fontId="51" fillId="0" borderId="119" xfId="0" applyFont="1" applyBorder="1" applyAlignment="1">
      <alignment horizontal="left" vertical="center"/>
    </xf>
    <xf numFmtId="0" fontId="66" fillId="0" borderId="119" xfId="0" applyFont="1" applyBorder="1" applyAlignment="1">
      <alignment horizontal="left" vertical="center"/>
    </xf>
    <xf numFmtId="0" fontId="64" fillId="0" borderId="119" xfId="0" applyFont="1" applyBorder="1" applyAlignment="1">
      <alignment horizontal="center" vertical="center" wrapText="1"/>
    </xf>
    <xf numFmtId="0" fontId="23" fillId="2" borderId="119" xfId="0" applyFont="1" applyFill="1" applyBorder="1" applyAlignment="1">
      <alignment horizontal="left" vertical="center"/>
    </xf>
    <xf numFmtId="0" fontId="4" fillId="2" borderId="119" xfId="0" applyFont="1" applyFill="1" applyBorder="1" applyAlignment="1">
      <alignment horizontal="center" vertical="center" textRotation="90"/>
    </xf>
    <xf numFmtId="0" fontId="67" fillId="0" borderId="119" xfId="0" applyFont="1" applyBorder="1" applyAlignment="1">
      <alignment horizontal="left" vertical="center" wrapText="1"/>
    </xf>
    <xf numFmtId="9" fontId="1" fillId="0" borderId="2" xfId="0" applyNumberFormat="1" applyFont="1" applyBorder="1" applyAlignment="1" applyProtection="1">
      <alignment horizontal="center" vertical="center" wrapText="1"/>
      <protection locked="0"/>
    </xf>
    <xf numFmtId="9" fontId="1" fillId="0" borderId="2" xfId="0" applyNumberFormat="1"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protection hidden="1"/>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23" fillId="2" borderId="2" xfId="0" applyFont="1" applyFill="1" applyBorder="1" applyAlignment="1">
      <alignment horizontal="left" vertical="center"/>
    </xf>
    <xf numFmtId="0" fontId="67" fillId="0" borderId="2" xfId="0" applyFont="1" applyBorder="1" applyAlignment="1">
      <alignment horizontal="left" vertical="center" wrapText="1"/>
    </xf>
    <xf numFmtId="0" fontId="67" fillId="0" borderId="2" xfId="0" applyFont="1" applyBorder="1" applyAlignment="1">
      <alignment horizontal="left" vertical="center"/>
    </xf>
    <xf numFmtId="0" fontId="23" fillId="0" borderId="2" xfId="0" applyFont="1" applyBorder="1" applyAlignment="1">
      <alignment horizontal="center" vertical="center"/>
    </xf>
    <xf numFmtId="0" fontId="64" fillId="0" borderId="2" xfId="0" applyFont="1" applyBorder="1" applyAlignment="1">
      <alignment horizontal="center" vertical="center" wrapText="1"/>
    </xf>
    <xf numFmtId="0" fontId="65" fillId="0" borderId="2" xfId="0" applyFont="1" applyBorder="1" applyAlignment="1">
      <alignment horizontal="left" vertical="center"/>
    </xf>
    <xf numFmtId="0" fontId="51" fillId="0" borderId="2" xfId="0" applyFont="1" applyBorder="1" applyAlignment="1">
      <alignment horizontal="left" vertical="center"/>
    </xf>
    <xf numFmtId="0" fontId="66" fillId="0" borderId="2" xfId="0" applyFont="1" applyBorder="1" applyAlignment="1">
      <alignment horizontal="left" vertical="center"/>
    </xf>
    <xf numFmtId="0" fontId="1" fillId="3" borderId="2" xfId="0" applyFont="1" applyFill="1" applyBorder="1" applyAlignment="1">
      <alignment horizontal="left" vertical="center"/>
    </xf>
    <xf numFmtId="0" fontId="4" fillId="2" borderId="2"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xf>
    <xf numFmtId="9" fontId="1" fillId="0" borderId="2" xfId="0" applyNumberFormat="1" applyFont="1" applyBorder="1" applyAlignment="1" applyProtection="1">
      <alignment horizontal="center" vertical="center"/>
      <protection hidden="1"/>
    </xf>
    <xf numFmtId="0" fontId="33" fillId="0" borderId="2" xfId="0" applyFont="1" applyBorder="1" applyAlignment="1" applyProtection="1">
      <alignment horizontal="center" vertical="center" textRotation="90"/>
      <protection locked="0"/>
    </xf>
    <xf numFmtId="9" fontId="1" fillId="0" borderId="2" xfId="1" applyFont="1" applyBorder="1" applyAlignment="1">
      <alignment horizontal="center" vertical="center"/>
    </xf>
    <xf numFmtId="9" fontId="33" fillId="0" borderId="2" xfId="0" applyNumberFormat="1" applyFont="1" applyBorder="1" applyAlignment="1" applyProtection="1">
      <alignment horizontal="center" vertical="center" wrapText="1"/>
      <protection hidden="1"/>
    </xf>
    <xf numFmtId="0" fontId="55" fillId="0" borderId="2" xfId="0"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1" fillId="0" borderId="2" xfId="0" applyFont="1" applyBorder="1" applyAlignment="1" applyProtection="1">
      <alignment horizontal="center" vertical="center" textRotation="90"/>
      <protection locked="0"/>
    </xf>
    <xf numFmtId="0" fontId="33" fillId="0" borderId="2" xfId="0" applyFont="1" applyBorder="1" applyAlignment="1" applyProtection="1">
      <alignment horizontal="center" vertical="center"/>
      <protection locked="0"/>
    </xf>
    <xf numFmtId="0" fontId="55" fillId="0" borderId="2" xfId="0" applyFont="1" applyBorder="1" applyAlignment="1" applyProtection="1">
      <alignment horizontal="center" vertical="center" wrapText="1"/>
      <protection hidden="1"/>
    </xf>
    <xf numFmtId="9" fontId="33" fillId="0" borderId="2" xfId="0" applyNumberFormat="1" applyFont="1" applyBorder="1" applyAlignment="1" applyProtection="1">
      <alignment horizontal="center" vertical="center" wrapText="1"/>
      <protection locked="0"/>
    </xf>
    <xf numFmtId="0" fontId="33" fillId="0" borderId="2" xfId="0" applyFont="1" applyBorder="1" applyAlignment="1" applyProtection="1">
      <alignment horizontal="center" vertical="center" wrapText="1"/>
      <protection locked="0"/>
    </xf>
    <xf numFmtId="0" fontId="56" fillId="0" borderId="2"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9" fontId="33"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0" fontId="4" fillId="0" borderId="2" xfId="0" applyFont="1" applyBorder="1" applyAlignment="1" applyProtection="1">
      <alignment horizontal="center" vertical="center" textRotation="90"/>
      <protection hidden="1"/>
    </xf>
    <xf numFmtId="164" fontId="1" fillId="0" borderId="2" xfId="1" applyNumberFormat="1" applyFont="1" applyBorder="1" applyAlignment="1">
      <alignment horizontal="center" vertical="center"/>
    </xf>
    <xf numFmtId="0" fontId="55" fillId="0" borderId="2" xfId="0" applyFont="1" applyBorder="1" applyAlignment="1" applyProtection="1">
      <alignment horizontal="center" vertical="center" textRotation="90" wrapText="1"/>
      <protection hidden="1"/>
    </xf>
    <xf numFmtId="0" fontId="55" fillId="0" borderId="2" xfId="0" applyFont="1" applyBorder="1" applyAlignment="1" applyProtection="1">
      <alignment horizontal="center" vertical="center" textRotation="90"/>
      <protection hidden="1"/>
    </xf>
    <xf numFmtId="0" fontId="67" fillId="0" borderId="2" xfId="0" applyFont="1" applyBorder="1" applyAlignment="1">
      <alignment horizontal="left"/>
    </xf>
    <xf numFmtId="0" fontId="1" fillId="0" borderId="12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22" xfId="0" applyFont="1" applyBorder="1" applyAlignment="1">
      <alignment horizontal="center" vertical="center" wrapText="1"/>
    </xf>
    <xf numFmtId="0" fontId="33" fillId="0" borderId="121" xfId="0" applyFont="1" applyBorder="1" applyAlignment="1" applyProtection="1">
      <alignment horizontal="center" vertical="center" wrapText="1"/>
      <protection locked="0"/>
    </xf>
    <xf numFmtId="0" fontId="33" fillId="0" borderId="5" xfId="0" applyFont="1" applyBorder="1" applyAlignment="1" applyProtection="1">
      <alignment horizontal="center" vertical="center" wrapText="1"/>
      <protection locked="0"/>
    </xf>
    <xf numFmtId="0" fontId="56" fillId="0" borderId="121" xfId="0" applyFont="1" applyBorder="1" applyAlignment="1" applyProtection="1">
      <alignment horizontal="center" vertical="center" wrapText="1"/>
      <protection locked="0"/>
    </xf>
    <xf numFmtId="0" fontId="56" fillId="0" borderId="5" xfId="0" applyFont="1" applyBorder="1" applyAlignment="1" applyProtection="1">
      <alignment horizontal="center" vertical="center" wrapText="1"/>
      <protection locked="0"/>
    </xf>
    <xf numFmtId="0" fontId="55" fillId="0" borderId="121" xfId="0" applyFont="1" applyBorder="1" applyAlignment="1" applyProtection="1">
      <alignment horizontal="center" vertical="center" wrapText="1"/>
      <protection hidden="1"/>
    </xf>
    <xf numFmtId="0" fontId="55" fillId="0" borderId="5" xfId="0" applyFont="1" applyBorder="1" applyAlignment="1" applyProtection="1">
      <alignment horizontal="center" vertical="center" wrapText="1"/>
      <protection hidden="1"/>
    </xf>
    <xf numFmtId="9" fontId="33" fillId="0" borderId="121" xfId="0" applyNumberFormat="1" applyFont="1" applyBorder="1" applyAlignment="1" applyProtection="1">
      <alignment horizontal="center" vertical="center" wrapText="1"/>
      <protection hidden="1"/>
    </xf>
    <xf numFmtId="9" fontId="33" fillId="0" borderId="5" xfId="0" applyNumberFormat="1" applyFont="1" applyBorder="1" applyAlignment="1" applyProtection="1">
      <alignment horizontal="center" vertical="center" wrapText="1"/>
      <protection hidden="1"/>
    </xf>
    <xf numFmtId="0" fontId="55" fillId="0" borderId="121" xfId="0" applyFont="1" applyBorder="1" applyAlignment="1" applyProtection="1">
      <alignment horizontal="center" vertical="center"/>
      <protection hidden="1"/>
    </xf>
    <xf numFmtId="0" fontId="55" fillId="0" borderId="5" xfId="0" applyFont="1" applyBorder="1" applyAlignment="1" applyProtection="1">
      <alignment horizontal="center" vertical="center"/>
      <protection hidden="1"/>
    </xf>
    <xf numFmtId="0" fontId="33" fillId="0" borderId="121" xfId="0" applyFont="1" applyBorder="1" applyAlignment="1" applyProtection="1">
      <alignment horizontal="center" vertical="center"/>
      <protection locked="0"/>
    </xf>
    <xf numFmtId="0" fontId="33" fillId="0" borderId="5" xfId="0" applyFont="1" applyBorder="1" applyAlignment="1" applyProtection="1">
      <alignment horizontal="center" vertical="center"/>
      <protection locked="0"/>
    </xf>
    <xf numFmtId="9" fontId="33" fillId="0" borderId="121" xfId="0" applyNumberFormat="1" applyFont="1" applyBorder="1" applyAlignment="1" applyProtection="1">
      <alignment horizontal="center" vertical="center" wrapText="1"/>
      <protection locked="0"/>
    </xf>
    <xf numFmtId="9" fontId="33" fillId="0" borderId="5" xfId="0" applyNumberFormat="1" applyFont="1" applyBorder="1" applyAlignment="1" applyProtection="1">
      <alignment horizontal="center" vertical="center" wrapText="1"/>
      <protection locked="0"/>
    </xf>
    <xf numFmtId="9" fontId="55" fillId="0" borderId="2" xfId="0" applyNumberFormat="1" applyFont="1" applyBorder="1" applyAlignment="1" applyProtection="1">
      <alignment horizontal="center" vertical="center" textRotation="3" wrapText="1"/>
      <protection hidden="1"/>
    </xf>
    <xf numFmtId="0" fontId="67" fillId="0" borderId="2" xfId="0" applyFont="1" applyBorder="1" applyAlignment="1">
      <alignment horizontal="left" wrapText="1"/>
    </xf>
    <xf numFmtId="0" fontId="23" fillId="2" borderId="113" xfId="0" applyFont="1" applyFill="1" applyBorder="1" applyAlignment="1">
      <alignment horizontal="left" vertical="center"/>
    </xf>
    <xf numFmtId="0" fontId="23" fillId="2" borderId="115" xfId="0" applyFont="1" applyFill="1" applyBorder="1" applyAlignment="1">
      <alignment horizontal="left" vertical="center"/>
    </xf>
    <xf numFmtId="0" fontId="67" fillId="0" borderId="116" xfId="0" applyFont="1" applyBorder="1" applyAlignment="1">
      <alignment horizontal="left" vertical="center" wrapText="1"/>
    </xf>
    <xf numFmtId="0" fontId="67" fillId="0" borderId="117" xfId="0" applyFont="1" applyBorder="1" applyAlignment="1">
      <alignment horizontal="left" vertical="center"/>
    </xf>
    <xf numFmtId="0" fontId="67" fillId="0" borderId="118" xfId="0" applyFont="1" applyBorder="1" applyAlignment="1">
      <alignment horizontal="left" vertical="center"/>
    </xf>
    <xf numFmtId="0" fontId="23" fillId="0" borderId="103" xfId="0" applyFont="1" applyBorder="1" applyAlignment="1">
      <alignment horizontal="center" vertical="center"/>
    </xf>
    <xf numFmtId="0" fontId="23" fillId="0" borderId="102" xfId="0" applyFont="1" applyBorder="1" applyAlignment="1">
      <alignment horizontal="center" vertical="center"/>
    </xf>
    <xf numFmtId="0" fontId="23" fillId="0" borderId="104" xfId="0" applyFont="1" applyBorder="1" applyAlignment="1">
      <alignment horizontal="center" vertical="center"/>
    </xf>
    <xf numFmtId="0" fontId="23" fillId="0" borderId="105" xfId="0" applyFont="1" applyBorder="1" applyAlignment="1">
      <alignment horizontal="center" vertical="center"/>
    </xf>
    <xf numFmtId="0" fontId="23" fillId="0" borderId="0" xfId="0" applyFont="1" applyAlignment="1">
      <alignment horizontal="center" vertical="center"/>
    </xf>
    <xf numFmtId="0" fontId="23" fillId="0" borderId="106" xfId="0" applyFont="1" applyBorder="1" applyAlignment="1">
      <alignment horizontal="center" vertical="center"/>
    </xf>
    <xf numFmtId="0" fontId="23" fillId="0" borderId="107" xfId="0" applyFont="1" applyBorder="1" applyAlignment="1">
      <alignment horizontal="center" vertical="center"/>
    </xf>
    <xf numFmtId="0" fontId="23" fillId="0" borderId="108" xfId="0" applyFont="1" applyBorder="1" applyAlignment="1">
      <alignment horizontal="center" vertical="center"/>
    </xf>
    <xf numFmtId="0" fontId="23" fillId="0" borderId="109" xfId="0" applyFont="1" applyBorder="1" applyAlignment="1">
      <alignment horizontal="center" vertical="center"/>
    </xf>
    <xf numFmtId="0" fontId="64" fillId="0" borderId="103" xfId="0" applyFont="1" applyBorder="1" applyAlignment="1">
      <alignment horizontal="center" vertical="center" wrapText="1"/>
    </xf>
    <xf numFmtId="0" fontId="64" fillId="0" borderId="102" xfId="0" applyFont="1" applyBorder="1" applyAlignment="1">
      <alignment horizontal="center" vertical="center" wrapText="1"/>
    </xf>
    <xf numFmtId="0" fontId="64" fillId="0" borderId="104" xfId="0" applyFont="1" applyBorder="1" applyAlignment="1">
      <alignment horizontal="center" vertical="center" wrapText="1"/>
    </xf>
    <xf numFmtId="0" fontId="64" fillId="0" borderId="105" xfId="0" applyFont="1" applyBorder="1" applyAlignment="1">
      <alignment horizontal="center" vertical="center" wrapText="1"/>
    </xf>
    <xf numFmtId="0" fontId="64" fillId="0" borderId="0" xfId="0" applyFont="1" applyAlignment="1">
      <alignment horizontal="center" vertical="center" wrapText="1"/>
    </xf>
    <xf numFmtId="0" fontId="64" fillId="0" borderId="106" xfId="0" applyFont="1" applyBorder="1" applyAlignment="1">
      <alignment horizontal="center" vertical="center" wrapText="1"/>
    </xf>
    <xf numFmtId="0" fontId="64" fillId="0" borderId="107" xfId="0" applyFont="1" applyBorder="1" applyAlignment="1">
      <alignment horizontal="center" vertical="center" wrapText="1"/>
    </xf>
    <xf numFmtId="0" fontId="64" fillId="0" borderId="108" xfId="0" applyFont="1" applyBorder="1" applyAlignment="1">
      <alignment horizontal="center" vertical="center" wrapText="1"/>
    </xf>
    <xf numFmtId="0" fontId="64" fillId="0" borderId="109" xfId="0" applyFont="1" applyBorder="1" applyAlignment="1">
      <alignment horizontal="center" vertical="center" wrapText="1"/>
    </xf>
    <xf numFmtId="0" fontId="65" fillId="0" borderId="101" xfId="0" applyFont="1" applyBorder="1" applyAlignment="1">
      <alignment horizontal="left" vertical="center"/>
    </xf>
    <xf numFmtId="0" fontId="51" fillId="0" borderId="101" xfId="0" applyFont="1" applyBorder="1" applyAlignment="1">
      <alignment horizontal="left" vertical="center"/>
    </xf>
    <xf numFmtId="0" fontId="66" fillId="0" borderId="101" xfId="0" applyFont="1" applyBorder="1" applyAlignment="1">
      <alignment horizontal="left" vertical="center"/>
    </xf>
    <xf numFmtId="0" fontId="23" fillId="2" borderId="3" xfId="0" applyFont="1" applyFill="1" applyBorder="1" applyAlignment="1">
      <alignment horizontal="left" vertical="center"/>
    </xf>
    <xf numFmtId="0" fontId="23" fillId="2" borderId="4" xfId="0" applyFont="1" applyFill="1" applyBorder="1" applyAlignment="1">
      <alignment horizontal="left" vertical="center"/>
    </xf>
    <xf numFmtId="0" fontId="67" fillId="0" borderId="110" xfId="0" applyFont="1" applyBorder="1" applyAlignment="1">
      <alignment horizontal="left" vertical="center"/>
    </xf>
    <xf numFmtId="0" fontId="67" fillId="0" borderId="111" xfId="0" applyFont="1" applyBorder="1" applyAlignment="1">
      <alignment horizontal="left" vertical="center"/>
    </xf>
    <xf numFmtId="0" fontId="67" fillId="0" borderId="112" xfId="0" applyFont="1" applyBorder="1" applyAlignment="1">
      <alignment horizontal="left" vertical="center"/>
    </xf>
    <xf numFmtId="0" fontId="1" fillId="3" borderId="0" xfId="0" applyFont="1" applyFill="1" applyAlignment="1">
      <alignment horizontal="left" vertical="center"/>
    </xf>
    <xf numFmtId="0" fontId="67" fillId="0" borderId="110" xfId="0" applyFont="1" applyBorder="1" applyAlignment="1">
      <alignment horizontal="left" vertical="center" wrapText="1"/>
    </xf>
    <xf numFmtId="0" fontId="67" fillId="0" borderId="111" xfId="0" applyFont="1" applyBorder="1" applyAlignment="1">
      <alignment horizontal="left" vertical="center" wrapText="1"/>
    </xf>
    <xf numFmtId="0" fontId="67" fillId="0" borderId="112" xfId="0" applyFont="1" applyBorder="1" applyAlignment="1">
      <alignment horizontal="left" vertical="center" wrapText="1"/>
    </xf>
    <xf numFmtId="0" fontId="4" fillId="2" borderId="114" xfId="0" applyFont="1" applyFill="1" applyBorder="1" applyAlignment="1">
      <alignment horizontal="center" vertical="center"/>
    </xf>
    <xf numFmtId="0" fontId="4" fillId="2" borderId="114" xfId="0" applyFont="1" applyFill="1" applyBorder="1" applyAlignment="1">
      <alignment horizontal="center" vertical="center" textRotation="90"/>
    </xf>
    <xf numFmtId="0" fontId="4" fillId="2" borderId="114" xfId="0" applyFont="1" applyFill="1" applyBorder="1" applyAlignment="1">
      <alignment horizontal="center" vertical="center" wrapText="1"/>
    </xf>
    <xf numFmtId="0" fontId="4" fillId="2" borderId="114" xfId="0" applyFont="1" applyFill="1" applyBorder="1" applyAlignment="1">
      <alignment horizontal="center" vertical="center" textRotation="90" wrapText="1"/>
    </xf>
    <xf numFmtId="0" fontId="1" fillId="0" borderId="114" xfId="0" applyFont="1" applyBorder="1" applyAlignment="1">
      <alignment horizontal="center" vertical="center"/>
    </xf>
    <xf numFmtId="0" fontId="33" fillId="0" borderId="114" xfId="0" applyFont="1" applyBorder="1" applyAlignment="1" applyProtection="1">
      <alignment horizontal="center" vertical="center" wrapText="1"/>
      <protection locked="0"/>
    </xf>
    <xf numFmtId="0" fontId="56" fillId="0" borderId="114" xfId="0" applyFont="1" applyBorder="1" applyAlignment="1" applyProtection="1">
      <alignment horizontal="center" vertical="center" wrapText="1"/>
      <protection locked="0"/>
    </xf>
    <xf numFmtId="0" fontId="33" fillId="0" borderId="114" xfId="0" applyFont="1" applyBorder="1" applyAlignment="1" applyProtection="1">
      <alignment horizontal="center" vertical="center"/>
      <protection locked="0"/>
    </xf>
    <xf numFmtId="0" fontId="55" fillId="0" borderId="114" xfId="0" applyFont="1" applyBorder="1" applyAlignment="1" applyProtection="1">
      <alignment horizontal="center" vertical="center"/>
      <protection hidden="1"/>
    </xf>
    <xf numFmtId="0" fontId="55" fillId="0" borderId="114" xfId="0" applyFont="1" applyBorder="1" applyAlignment="1" applyProtection="1">
      <alignment horizontal="center" vertical="center" wrapText="1"/>
      <protection hidden="1"/>
    </xf>
    <xf numFmtId="9" fontId="33" fillId="0" borderId="114" xfId="0" applyNumberFormat="1" applyFont="1" applyBorder="1" applyAlignment="1" applyProtection="1">
      <alignment horizontal="center" vertical="center" wrapText="1"/>
      <protection hidden="1"/>
    </xf>
    <xf numFmtId="9" fontId="33" fillId="0" borderId="114" xfId="0" applyNumberFormat="1" applyFont="1" applyBorder="1" applyAlignment="1" applyProtection="1">
      <alignment horizontal="center" vertical="center" wrapText="1"/>
      <protection locked="0"/>
    </xf>
    <xf numFmtId="0" fontId="24" fillId="0" borderId="0" xfId="0" applyFont="1" applyAlignment="1">
      <alignment horizontal="center" vertical="center" wrapText="1"/>
    </xf>
    <xf numFmtId="0" fontId="17" fillId="10" borderId="0" xfId="0" applyFont="1" applyFill="1" applyAlignment="1">
      <alignment horizontal="center" vertical="center" wrapText="1" readingOrder="1"/>
    </xf>
    <xf numFmtId="0" fontId="17" fillId="10" borderId="0" xfId="0" applyFont="1" applyFill="1" applyAlignment="1">
      <alignment horizontal="center" vertical="center" textRotation="90" wrapText="1" readingOrder="1"/>
    </xf>
    <xf numFmtId="0" fontId="17" fillId="10" borderId="10" xfId="0" applyFont="1" applyFill="1" applyBorder="1" applyAlignment="1">
      <alignment horizontal="center" vertical="center" textRotation="90" wrapText="1" readingOrder="1"/>
    </xf>
    <xf numFmtId="0" fontId="16" fillId="0" borderId="7" xfId="0" applyFont="1" applyBorder="1" applyAlignment="1">
      <alignment horizontal="center" vertical="center" wrapText="1"/>
    </xf>
    <xf numFmtId="0" fontId="16" fillId="0" borderId="14"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0" xfId="0" applyFont="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13" xfId="0" applyFont="1" applyBorder="1" applyAlignment="1">
      <alignment horizontal="center" vertical="center"/>
    </xf>
    <xf numFmtId="0" fontId="16" fillId="0" borderId="12" xfId="0" applyFont="1" applyBorder="1" applyAlignment="1">
      <alignment horizontal="center" vertical="center"/>
    </xf>
    <xf numFmtId="0" fontId="19" fillId="11" borderId="7" xfId="0" applyFont="1" applyFill="1" applyBorder="1" applyAlignment="1" applyProtection="1">
      <alignment horizontal="center" vertic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20" fillId="12" borderId="15" xfId="0" applyFont="1" applyFill="1" applyBorder="1" applyAlignment="1">
      <alignment horizontal="center" vertical="center" wrapText="1" readingOrder="1"/>
    </xf>
    <xf numFmtId="0" fontId="20" fillId="12" borderId="16" xfId="0" applyFont="1" applyFill="1" applyBorder="1" applyAlignment="1">
      <alignment horizontal="center" vertical="center" wrapText="1" readingOrder="1"/>
    </xf>
    <xf numFmtId="0" fontId="20" fillId="12" borderId="17" xfId="0" applyFont="1" applyFill="1" applyBorder="1" applyAlignment="1">
      <alignment horizontal="center" vertical="center" wrapText="1" readingOrder="1"/>
    </xf>
    <xf numFmtId="0" fontId="20" fillId="12" borderId="18"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19" xfId="0" applyFont="1" applyFill="1" applyBorder="1" applyAlignment="1">
      <alignment horizontal="center" vertical="center"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19" fillId="12" borderId="13"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20" fillId="11" borderId="15" xfId="0" applyFont="1" applyFill="1" applyBorder="1" applyAlignment="1">
      <alignment horizontal="center" vertical="center" wrapText="1" readingOrder="1"/>
    </xf>
    <xf numFmtId="0" fontId="20" fillId="11" borderId="16" xfId="0" applyFont="1" applyFill="1" applyBorder="1" applyAlignment="1">
      <alignment horizontal="center" vertical="center" wrapText="1" readingOrder="1"/>
    </xf>
    <xf numFmtId="0" fontId="20" fillId="11" borderId="17" xfId="0" applyFont="1" applyFill="1" applyBorder="1" applyAlignment="1">
      <alignment horizontal="center" vertical="center" wrapText="1" readingOrder="1"/>
    </xf>
    <xf numFmtId="0" fontId="20" fillId="11" borderId="18"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19"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19" fillId="11" borderId="11"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20" fillId="13" borderId="15" xfId="0" applyFont="1" applyFill="1" applyBorder="1" applyAlignment="1">
      <alignment horizontal="center" vertical="center" wrapText="1" readingOrder="1"/>
    </xf>
    <xf numFmtId="0" fontId="20" fillId="13" borderId="16" xfId="0" applyFont="1" applyFill="1" applyBorder="1" applyAlignment="1">
      <alignment horizontal="center" vertical="center" wrapText="1" readingOrder="1"/>
    </xf>
    <xf numFmtId="0" fontId="20" fillId="13" borderId="17" xfId="0" applyFont="1" applyFill="1" applyBorder="1" applyAlignment="1">
      <alignment horizontal="center" vertical="center" wrapText="1" readingOrder="1"/>
    </xf>
    <xf numFmtId="0" fontId="20" fillId="13" borderId="18"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19"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19" fillId="5" borderId="7" xfId="0" applyFont="1" applyFill="1" applyBorder="1" applyAlignment="1" applyProtection="1">
      <alignment horizontal="center" wrapText="1" readingOrder="1"/>
      <protection hidden="1"/>
    </xf>
    <xf numFmtId="0" fontId="19" fillId="5" borderId="14"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20" fillId="5" borderId="15" xfId="0" applyFont="1" applyFill="1" applyBorder="1" applyAlignment="1">
      <alignment horizontal="center" vertical="center" wrapText="1" readingOrder="1"/>
    </xf>
    <xf numFmtId="0" fontId="20" fillId="5" borderId="16" xfId="0" applyFont="1" applyFill="1" applyBorder="1" applyAlignment="1">
      <alignment horizontal="center" vertical="center" wrapText="1" readingOrder="1"/>
    </xf>
    <xf numFmtId="0" fontId="20" fillId="5" borderId="17" xfId="0" applyFont="1" applyFill="1" applyBorder="1" applyAlignment="1">
      <alignment horizontal="center" vertical="center" wrapText="1" readingOrder="1"/>
    </xf>
    <xf numFmtId="0" fontId="20" fillId="5" borderId="18"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19"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19" fillId="5" borderId="11"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6" fillId="0" borderId="14" xfId="0" applyFont="1" applyBorder="1" applyAlignment="1">
      <alignment horizontal="center" vertical="center" wrapText="1"/>
    </xf>
    <xf numFmtId="0" fontId="39" fillId="0" borderId="0" xfId="0" applyFont="1" applyAlignment="1">
      <alignment horizontal="center" vertical="center" wrapText="1"/>
    </xf>
    <xf numFmtId="0" fontId="21" fillId="0" borderId="0" xfId="0" applyFont="1" applyAlignment="1">
      <alignment horizontal="center" vertical="center" wrapText="1"/>
    </xf>
    <xf numFmtId="0" fontId="41" fillId="0" borderId="7" xfId="0" applyFont="1" applyBorder="1" applyAlignment="1">
      <alignment horizontal="center" vertical="center" wrapText="1"/>
    </xf>
    <xf numFmtId="0" fontId="41" fillId="0" borderId="14" xfId="0" applyFont="1" applyBorder="1" applyAlignment="1">
      <alignment horizontal="center" vertical="center"/>
    </xf>
    <xf numFmtId="0" fontId="41" fillId="0" borderId="8" xfId="0" applyFont="1" applyBorder="1" applyAlignment="1">
      <alignment horizontal="center" vertical="center"/>
    </xf>
    <xf numFmtId="0" fontId="41" fillId="0" borderId="9" xfId="0" applyFont="1" applyBorder="1" applyAlignment="1">
      <alignment horizontal="center" vertical="center"/>
    </xf>
    <xf numFmtId="0" fontId="41" fillId="0" borderId="0" xfId="0" applyFont="1" applyAlignment="1">
      <alignment horizontal="center" vertical="center"/>
    </xf>
    <xf numFmtId="0" fontId="41" fillId="0" borderId="10" xfId="0" applyFont="1" applyBorder="1" applyAlignment="1">
      <alignment horizontal="center" vertical="center"/>
    </xf>
    <xf numFmtId="0" fontId="41" fillId="0" borderId="11" xfId="0" applyFont="1" applyBorder="1" applyAlignment="1">
      <alignment horizontal="center" vertical="center"/>
    </xf>
    <xf numFmtId="0" fontId="41" fillId="0" borderId="13" xfId="0" applyFont="1" applyBorder="1" applyAlignment="1">
      <alignment horizontal="center" vertical="center"/>
    </xf>
    <xf numFmtId="0" fontId="41" fillId="0" borderId="12" xfId="0" applyFont="1" applyBorder="1" applyAlignment="1">
      <alignment horizontal="center" vertical="center"/>
    </xf>
    <xf numFmtId="0" fontId="40" fillId="12" borderId="15" xfId="0" applyFont="1" applyFill="1" applyBorder="1" applyAlignment="1">
      <alignment horizontal="center" vertical="center" wrapText="1" readingOrder="1"/>
    </xf>
    <xf numFmtId="0" fontId="40" fillId="12" borderId="16" xfId="0" applyFont="1" applyFill="1" applyBorder="1" applyAlignment="1">
      <alignment horizontal="center" vertical="center" wrapText="1" readingOrder="1"/>
    </xf>
    <xf numFmtId="0" fontId="40" fillId="12" borderId="17" xfId="0" applyFont="1" applyFill="1" applyBorder="1" applyAlignment="1">
      <alignment horizontal="center" vertical="center" wrapText="1" readingOrder="1"/>
    </xf>
    <xf numFmtId="0" fontId="40" fillId="12" borderId="18" xfId="0" applyFont="1" applyFill="1" applyBorder="1" applyAlignment="1">
      <alignment horizontal="center" vertical="center" wrapText="1" readingOrder="1"/>
    </xf>
    <xf numFmtId="0" fontId="40" fillId="12" borderId="0" xfId="0" applyFont="1" applyFill="1" applyAlignment="1">
      <alignment horizontal="center" vertical="center" wrapText="1" readingOrder="1"/>
    </xf>
    <xf numFmtId="0" fontId="40" fillId="12" borderId="19" xfId="0" applyFont="1" applyFill="1" applyBorder="1" applyAlignment="1">
      <alignment horizontal="center" vertical="center" wrapText="1" readingOrder="1"/>
    </xf>
    <xf numFmtId="0" fontId="40" fillId="12" borderId="20" xfId="0" applyFont="1" applyFill="1" applyBorder="1" applyAlignment="1">
      <alignment horizontal="center" vertical="center" wrapText="1" readingOrder="1"/>
    </xf>
    <xf numFmtId="0" fontId="40" fillId="12" borderId="21" xfId="0" applyFont="1" applyFill="1" applyBorder="1" applyAlignment="1">
      <alignment horizontal="center" vertical="center" wrapText="1" readingOrder="1"/>
    </xf>
    <xf numFmtId="0" fontId="40" fillId="12" borderId="22" xfId="0" applyFont="1" applyFill="1" applyBorder="1" applyAlignment="1">
      <alignment horizontal="center" vertical="center" wrapText="1" readingOrder="1"/>
    </xf>
    <xf numFmtId="0" fontId="41" fillId="0" borderId="9" xfId="0" applyFont="1" applyBorder="1" applyAlignment="1">
      <alignment horizontal="center" vertical="center" wrapText="1"/>
    </xf>
    <xf numFmtId="0" fontId="40" fillId="11" borderId="15" xfId="0" applyFont="1" applyFill="1" applyBorder="1" applyAlignment="1">
      <alignment horizontal="center" vertical="center" wrapText="1" readingOrder="1"/>
    </xf>
    <xf numFmtId="0" fontId="40" fillId="11" borderId="16" xfId="0" applyFont="1" applyFill="1" applyBorder="1" applyAlignment="1">
      <alignment horizontal="center" vertical="center" wrapText="1" readingOrder="1"/>
    </xf>
    <xf numFmtId="0" fontId="40" fillId="11" borderId="17" xfId="0" applyFont="1" applyFill="1" applyBorder="1" applyAlignment="1">
      <alignment horizontal="center" vertical="center" wrapText="1" readingOrder="1"/>
    </xf>
    <xf numFmtId="0" fontId="40" fillId="11" borderId="18" xfId="0" applyFont="1" applyFill="1" applyBorder="1" applyAlignment="1">
      <alignment horizontal="center" vertical="center" wrapText="1" readingOrder="1"/>
    </xf>
    <xf numFmtId="0" fontId="40" fillId="11" borderId="0" xfId="0" applyFont="1" applyFill="1" applyAlignment="1">
      <alignment horizontal="center" vertical="center" wrapText="1" readingOrder="1"/>
    </xf>
    <xf numFmtId="0" fontId="40" fillId="11" borderId="19" xfId="0" applyFont="1" applyFill="1" applyBorder="1" applyAlignment="1">
      <alignment horizontal="center" vertical="center" wrapText="1" readingOrder="1"/>
    </xf>
    <xf numFmtId="0" fontId="40" fillId="11" borderId="20" xfId="0" applyFont="1" applyFill="1" applyBorder="1" applyAlignment="1">
      <alignment horizontal="center" vertical="center" wrapText="1" readingOrder="1"/>
    </xf>
    <xf numFmtId="0" fontId="40" fillId="11" borderId="21" xfId="0" applyFont="1" applyFill="1" applyBorder="1" applyAlignment="1">
      <alignment horizontal="center" vertical="center" wrapText="1" readingOrder="1"/>
    </xf>
    <xf numFmtId="0" fontId="40" fillId="11" borderId="22" xfId="0" applyFont="1" applyFill="1" applyBorder="1" applyAlignment="1">
      <alignment horizontal="center" vertical="center" wrapText="1" readingOrder="1"/>
    </xf>
    <xf numFmtId="0" fontId="40" fillId="13" borderId="15" xfId="0" applyFont="1" applyFill="1" applyBorder="1" applyAlignment="1">
      <alignment horizontal="center" vertical="center" wrapText="1" readingOrder="1"/>
    </xf>
    <xf numFmtId="0" fontId="40" fillId="13" borderId="16" xfId="0" applyFont="1" applyFill="1" applyBorder="1" applyAlignment="1">
      <alignment horizontal="center" vertical="center" wrapText="1" readingOrder="1"/>
    </xf>
    <xf numFmtId="0" fontId="40" fillId="13" borderId="17" xfId="0" applyFont="1" applyFill="1" applyBorder="1" applyAlignment="1">
      <alignment horizontal="center" vertical="center" wrapText="1" readingOrder="1"/>
    </xf>
    <xf numFmtId="0" fontId="40" fillId="13" borderId="18" xfId="0" applyFont="1" applyFill="1" applyBorder="1" applyAlignment="1">
      <alignment horizontal="center" vertical="center" wrapText="1" readingOrder="1"/>
    </xf>
    <xf numFmtId="0" fontId="40" fillId="13" borderId="0" xfId="0" applyFont="1" applyFill="1" applyAlignment="1">
      <alignment horizontal="center" vertical="center" wrapText="1" readingOrder="1"/>
    </xf>
    <xf numFmtId="0" fontId="40" fillId="13" borderId="19" xfId="0" applyFont="1" applyFill="1" applyBorder="1" applyAlignment="1">
      <alignment horizontal="center" vertical="center" wrapText="1" readingOrder="1"/>
    </xf>
    <xf numFmtId="0" fontId="40" fillId="13" borderId="20" xfId="0" applyFont="1" applyFill="1" applyBorder="1" applyAlignment="1">
      <alignment horizontal="center" vertical="center" wrapText="1" readingOrder="1"/>
    </xf>
    <xf numFmtId="0" fontId="40" fillId="13" borderId="21" xfId="0" applyFont="1" applyFill="1" applyBorder="1" applyAlignment="1">
      <alignment horizontal="center" vertical="center" wrapText="1" readingOrder="1"/>
    </xf>
    <xf numFmtId="0" fontId="40" fillId="13" borderId="22" xfId="0" applyFont="1" applyFill="1" applyBorder="1" applyAlignment="1">
      <alignment horizontal="center" vertical="center" wrapText="1" readingOrder="1"/>
    </xf>
    <xf numFmtId="0" fontId="40" fillId="5" borderId="15" xfId="0" applyFont="1" applyFill="1" applyBorder="1" applyAlignment="1">
      <alignment horizontal="center" vertical="center" wrapText="1" readingOrder="1"/>
    </xf>
    <xf numFmtId="0" fontId="40" fillId="5" borderId="16" xfId="0" applyFont="1" applyFill="1" applyBorder="1" applyAlignment="1">
      <alignment horizontal="center" vertical="center" wrapText="1" readingOrder="1"/>
    </xf>
    <xf numFmtId="0" fontId="40" fillId="5" borderId="17" xfId="0" applyFont="1" applyFill="1" applyBorder="1" applyAlignment="1">
      <alignment horizontal="center" vertical="center" wrapText="1" readingOrder="1"/>
    </xf>
    <xf numFmtId="0" fontId="40" fillId="5" borderId="18" xfId="0" applyFont="1" applyFill="1" applyBorder="1" applyAlignment="1">
      <alignment horizontal="center" vertical="center" wrapText="1" readingOrder="1"/>
    </xf>
    <xf numFmtId="0" fontId="40" fillId="5" borderId="0" xfId="0" applyFont="1" applyFill="1" applyAlignment="1">
      <alignment horizontal="center" vertical="center" wrapText="1" readingOrder="1"/>
    </xf>
    <xf numFmtId="0" fontId="40" fillId="5" borderId="19" xfId="0" applyFont="1" applyFill="1" applyBorder="1" applyAlignment="1">
      <alignment horizontal="center" vertical="center" wrapText="1" readingOrder="1"/>
    </xf>
    <xf numFmtId="0" fontId="40" fillId="5" borderId="20" xfId="0" applyFont="1" applyFill="1" applyBorder="1" applyAlignment="1">
      <alignment horizontal="center" vertical="center" wrapText="1" readingOrder="1"/>
    </xf>
    <xf numFmtId="0" fontId="40" fillId="5" borderId="21" xfId="0" applyFont="1" applyFill="1" applyBorder="1" applyAlignment="1">
      <alignment horizontal="center" vertical="center" wrapText="1" readingOrder="1"/>
    </xf>
    <xf numFmtId="0" fontId="40" fillId="5" borderId="22" xfId="0" applyFont="1" applyFill="1" applyBorder="1" applyAlignment="1">
      <alignment horizontal="center" vertical="center" wrapText="1" readingOrder="1"/>
    </xf>
    <xf numFmtId="0" fontId="41" fillId="0" borderId="14" xfId="0" applyFont="1" applyBorder="1" applyAlignment="1">
      <alignment horizontal="center" vertical="center" wrapText="1"/>
    </xf>
    <xf numFmtId="0" fontId="43" fillId="0" borderId="0" xfId="0" applyFont="1" applyAlignment="1">
      <alignment horizontal="center" vertical="center"/>
    </xf>
    <xf numFmtId="0" fontId="38" fillId="14" borderId="25" xfId="0" applyFont="1" applyFill="1" applyBorder="1" applyAlignment="1">
      <alignment horizontal="center" vertical="center" wrapText="1" readingOrder="1"/>
    </xf>
    <xf numFmtId="0" fontId="38" fillId="14" borderId="26" xfId="0" applyFont="1" applyFill="1" applyBorder="1" applyAlignment="1">
      <alignment horizontal="center" vertical="center" wrapText="1" readingOrder="1"/>
    </xf>
    <xf numFmtId="0" fontId="38" fillId="14" borderId="37" xfId="0" applyFont="1" applyFill="1" applyBorder="1" applyAlignment="1">
      <alignment horizontal="center" vertical="center" wrapText="1" readingOrder="1"/>
    </xf>
    <xf numFmtId="0" fontId="33" fillId="3" borderId="0" xfId="0" applyFont="1" applyFill="1" applyAlignment="1">
      <alignment horizontal="justify" vertical="center" wrapText="1"/>
    </xf>
    <xf numFmtId="0" fontId="35" fillId="14" borderId="34" xfId="0" applyFont="1" applyFill="1" applyBorder="1" applyAlignment="1">
      <alignment horizontal="center" vertical="center" wrapText="1" readingOrder="1"/>
    </xf>
    <xf numFmtId="0" fontId="35" fillId="14" borderId="35" xfId="0" applyFont="1" applyFill="1" applyBorder="1" applyAlignment="1">
      <alignment horizontal="center" vertical="center" wrapText="1" readingOrder="1"/>
    </xf>
    <xf numFmtId="0" fontId="35" fillId="3" borderId="32" xfId="0" applyFont="1" applyFill="1" applyBorder="1" applyAlignment="1">
      <alignment horizontal="center" vertical="center" wrapText="1" readingOrder="1"/>
    </xf>
    <xf numFmtId="0" fontId="35" fillId="3" borderId="27" xfId="0" applyFont="1" applyFill="1" applyBorder="1" applyAlignment="1">
      <alignment horizontal="center" vertical="center" wrapText="1" readingOrder="1"/>
    </xf>
    <xf numFmtId="0" fontId="35" fillId="3" borderId="24" xfId="0" applyFont="1" applyFill="1" applyBorder="1" applyAlignment="1">
      <alignment horizontal="center" vertical="center" wrapText="1" readingOrder="1"/>
    </xf>
    <xf numFmtId="0" fontId="35" fillId="3" borderId="23" xfId="0" applyFont="1" applyFill="1" applyBorder="1" applyAlignment="1">
      <alignment horizontal="center" vertical="center" wrapText="1" readingOrder="1"/>
    </xf>
    <xf numFmtId="0" fontId="35" fillId="3" borderId="29" xfId="0" applyFont="1" applyFill="1" applyBorder="1" applyAlignment="1">
      <alignment horizontal="center" vertical="center" wrapText="1" readingOrder="1"/>
    </xf>
    <xf numFmtId="0" fontId="35" fillId="3" borderId="30" xfId="0" applyFont="1" applyFill="1" applyBorder="1" applyAlignment="1">
      <alignment horizontal="center" vertical="center" wrapText="1" readingOrder="1"/>
    </xf>
  </cellXfs>
  <cellStyles count="6">
    <cellStyle name="Neutral" xfId="5" builtinId="28"/>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732">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FF66"/>
        </patternFill>
      </fill>
    </dxf>
    <dxf>
      <fill>
        <patternFill>
          <bgColor rgb="FF00B050"/>
        </patternFill>
      </fill>
    </dxf>
    <dxf>
      <fill>
        <patternFill>
          <bgColor rgb="FFFF0000"/>
        </patternFill>
      </fill>
    </dxf>
    <dxf>
      <fill>
        <patternFill>
          <bgColor rgb="FFFFC000"/>
        </patternFill>
      </fill>
    </dxf>
    <dxf>
      <font>
        <color auto="1"/>
      </font>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rgb="FF9C0006"/>
      </font>
      <fill>
        <patternFill>
          <bgColor rgb="FFFFC7CE"/>
        </patternFill>
      </fill>
    </dxf>
    <dxf>
      <font>
        <color rgb="FF9C0006"/>
      </font>
      <fill>
        <patternFill>
          <bgColor rgb="FFFFC7CE"/>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rgb="FF9C0006"/>
      </font>
      <fill>
        <patternFill>
          <bgColor rgb="FFFFC7CE"/>
        </patternFill>
      </fill>
    </dxf>
    <dxf>
      <font>
        <color rgb="FF9C0006"/>
      </font>
      <fill>
        <patternFill>
          <bgColor rgb="FFFFC7CE"/>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theme="9" tint="-0.24994659260841701"/>
        </patternFill>
      </fill>
    </dxf>
    <dxf>
      <fill>
        <patternFill>
          <bgColor rgb="FFFFFF00"/>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ill>
        <patternFill>
          <bgColor rgb="FFFF0000"/>
        </patternFill>
      </fill>
    </dxf>
    <dxf>
      <font>
        <color auto="1"/>
      </font>
      <fill>
        <patternFill>
          <bgColor rgb="FF92D050"/>
        </patternFill>
      </fill>
    </dxf>
    <dxf>
      <fill>
        <patternFill>
          <bgColor rgb="FFFFC000"/>
        </patternFill>
      </fill>
    </dxf>
    <dxf>
      <fill>
        <patternFill>
          <bgColor rgb="FFFFFF66"/>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FFFF66"/>
        </patternFill>
      </fill>
    </dxf>
    <dxf>
      <fill>
        <patternFill>
          <bgColor rgb="FFFFC000"/>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ill>
        <patternFill>
          <bgColor rgb="FFFFC000"/>
        </patternFill>
      </fill>
    </dxf>
    <dxf>
      <fill>
        <patternFill>
          <bgColor rgb="FF00B05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0000"/>
        </patternFill>
      </fill>
    </dxf>
    <dxf>
      <fill>
        <patternFill>
          <bgColor rgb="FFFFC00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ont>
        <color rgb="FF9C0006"/>
      </font>
      <fill>
        <patternFill>
          <bgColor rgb="FFFFC7CE"/>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CC00"/>
      <color rgb="FFFFEB9C"/>
      <color rgb="FFFFFF66"/>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microsoft.com/office/2017/06/relationships/rdRichValueTypes" Target="richData/rdRichValueTyp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microsoft.com/office/2017/06/relationships/rdRichValueStructure" Target="richData/rdrichvaluestructure.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pivotCacheDefinition" Target="pivotCache/pivotCacheDefinition1.xml"/><Relationship Id="rId30" Type="http://schemas.openxmlformats.org/officeDocument/2006/relationships/sharedStrings" Target="sharedStrings.xml"/><Relationship Id="rId35" Type="http://schemas.microsoft.com/office/2017/06/relationships/rdRichValue" Target="richData/rdrichvalue.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296333</xdr:colOff>
      <xdr:row>1</xdr:row>
      <xdr:rowOff>169334</xdr:rowOff>
    </xdr:from>
    <xdr:to>
      <xdr:col>1</xdr:col>
      <xdr:colOff>988305</xdr:colOff>
      <xdr:row>4</xdr:row>
      <xdr:rowOff>26459</xdr:rowOff>
    </xdr:to>
    <xdr:pic>
      <xdr:nvPicPr>
        <xdr:cNvPr id="3" name="1 Imagen">
          <a:extLst>
            <a:ext uri="{FF2B5EF4-FFF2-40B4-BE49-F238E27FC236}">
              <a16:creationId xmlns:a16="http://schemas.microsoft.com/office/drawing/2014/main" id="{D9843CE8-C04B-0E48-95C0-F8FC4D196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4889" y="366890"/>
          <a:ext cx="691972" cy="5344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719666</xdr:colOff>
      <xdr:row>0</xdr:row>
      <xdr:rowOff>105834</xdr:rowOff>
    </xdr:from>
    <xdr:to>
      <xdr:col>3</xdr:col>
      <xdr:colOff>232353</xdr:colOff>
      <xdr:row>3</xdr:row>
      <xdr:rowOff>68792</xdr:rowOff>
    </xdr:to>
    <xdr:pic>
      <xdr:nvPicPr>
        <xdr:cNvPr id="2" name="1 Imagen">
          <a:extLst>
            <a:ext uri="{FF2B5EF4-FFF2-40B4-BE49-F238E27FC236}">
              <a16:creationId xmlns:a16="http://schemas.microsoft.com/office/drawing/2014/main" id="{35201529-6CB3-8F4C-84E6-9AF112C702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3966" y="105834"/>
          <a:ext cx="693787" cy="5344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2</xdr:col>
      <xdr:colOff>719666</xdr:colOff>
      <xdr:row>0</xdr:row>
      <xdr:rowOff>105834</xdr:rowOff>
    </xdr:from>
    <xdr:to>
      <xdr:col>3</xdr:col>
      <xdr:colOff>232353</xdr:colOff>
      <xdr:row>3</xdr:row>
      <xdr:rowOff>68792</xdr:rowOff>
    </xdr:to>
    <xdr:pic>
      <xdr:nvPicPr>
        <xdr:cNvPr id="2" name="1 Imagen">
          <a:extLst>
            <a:ext uri="{FF2B5EF4-FFF2-40B4-BE49-F238E27FC236}">
              <a16:creationId xmlns:a16="http://schemas.microsoft.com/office/drawing/2014/main" id="{5089599C-C23A-6342-B6CD-12372DEA27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3966" y="105834"/>
          <a:ext cx="693787" cy="5344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719666</xdr:colOff>
      <xdr:row>0</xdr:row>
      <xdr:rowOff>105834</xdr:rowOff>
    </xdr:from>
    <xdr:to>
      <xdr:col>3</xdr:col>
      <xdr:colOff>232353</xdr:colOff>
      <xdr:row>3</xdr:row>
      <xdr:rowOff>68792</xdr:rowOff>
    </xdr:to>
    <xdr:pic>
      <xdr:nvPicPr>
        <xdr:cNvPr id="2" name="1 Imagen">
          <a:extLst>
            <a:ext uri="{FF2B5EF4-FFF2-40B4-BE49-F238E27FC236}">
              <a16:creationId xmlns:a16="http://schemas.microsoft.com/office/drawing/2014/main" id="{7C5BF37C-8D7F-2B44-B8F8-6434BC040A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3966" y="105834"/>
          <a:ext cx="693787" cy="5344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2</xdr:col>
      <xdr:colOff>719666</xdr:colOff>
      <xdr:row>0</xdr:row>
      <xdr:rowOff>105834</xdr:rowOff>
    </xdr:from>
    <xdr:to>
      <xdr:col>3</xdr:col>
      <xdr:colOff>232353</xdr:colOff>
      <xdr:row>3</xdr:row>
      <xdr:rowOff>68792</xdr:rowOff>
    </xdr:to>
    <xdr:pic>
      <xdr:nvPicPr>
        <xdr:cNvPr id="2" name="1 Imagen">
          <a:extLst>
            <a:ext uri="{FF2B5EF4-FFF2-40B4-BE49-F238E27FC236}">
              <a16:creationId xmlns:a16="http://schemas.microsoft.com/office/drawing/2014/main" id="{17E4D0A2-0A80-E647-940B-08A1BCB837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3966" y="105834"/>
          <a:ext cx="693787" cy="5344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719666</xdr:colOff>
      <xdr:row>0</xdr:row>
      <xdr:rowOff>105834</xdr:rowOff>
    </xdr:from>
    <xdr:to>
      <xdr:col>3</xdr:col>
      <xdr:colOff>232353</xdr:colOff>
      <xdr:row>3</xdr:row>
      <xdr:rowOff>68792</xdr:rowOff>
    </xdr:to>
    <xdr:pic>
      <xdr:nvPicPr>
        <xdr:cNvPr id="2" name="1 Imagen">
          <a:extLst>
            <a:ext uri="{FF2B5EF4-FFF2-40B4-BE49-F238E27FC236}">
              <a16:creationId xmlns:a16="http://schemas.microsoft.com/office/drawing/2014/main" id="{743B34BB-32CC-3144-B280-75F675C07C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3966" y="105834"/>
          <a:ext cx="693787" cy="5344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2</xdr:col>
      <xdr:colOff>719666</xdr:colOff>
      <xdr:row>0</xdr:row>
      <xdr:rowOff>105834</xdr:rowOff>
    </xdr:from>
    <xdr:to>
      <xdr:col>3</xdr:col>
      <xdr:colOff>232353</xdr:colOff>
      <xdr:row>3</xdr:row>
      <xdr:rowOff>68792</xdr:rowOff>
    </xdr:to>
    <xdr:pic>
      <xdr:nvPicPr>
        <xdr:cNvPr id="2" name="1 Imagen">
          <a:extLst>
            <a:ext uri="{FF2B5EF4-FFF2-40B4-BE49-F238E27FC236}">
              <a16:creationId xmlns:a16="http://schemas.microsoft.com/office/drawing/2014/main" id="{1A539C4A-02E3-EF45-A70A-4DFB119F77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3966" y="105834"/>
          <a:ext cx="693787" cy="5344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2</xdr:col>
      <xdr:colOff>719666</xdr:colOff>
      <xdr:row>0</xdr:row>
      <xdr:rowOff>105834</xdr:rowOff>
    </xdr:from>
    <xdr:to>
      <xdr:col>3</xdr:col>
      <xdr:colOff>232353</xdr:colOff>
      <xdr:row>3</xdr:row>
      <xdr:rowOff>68792</xdr:rowOff>
    </xdr:to>
    <xdr:pic>
      <xdr:nvPicPr>
        <xdr:cNvPr id="2" name="1 Imagen">
          <a:extLst>
            <a:ext uri="{FF2B5EF4-FFF2-40B4-BE49-F238E27FC236}">
              <a16:creationId xmlns:a16="http://schemas.microsoft.com/office/drawing/2014/main" id="{15754E3B-1F50-E44C-A89C-46186995DC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3966" y="105834"/>
          <a:ext cx="693787" cy="5344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2</xdr:col>
      <xdr:colOff>719666</xdr:colOff>
      <xdr:row>0</xdr:row>
      <xdr:rowOff>105834</xdr:rowOff>
    </xdr:from>
    <xdr:to>
      <xdr:col>3</xdr:col>
      <xdr:colOff>232353</xdr:colOff>
      <xdr:row>3</xdr:row>
      <xdr:rowOff>68792</xdr:rowOff>
    </xdr:to>
    <xdr:pic>
      <xdr:nvPicPr>
        <xdr:cNvPr id="2" name="1 Imagen">
          <a:extLst>
            <a:ext uri="{FF2B5EF4-FFF2-40B4-BE49-F238E27FC236}">
              <a16:creationId xmlns:a16="http://schemas.microsoft.com/office/drawing/2014/main" id="{52853C6E-B765-C646-B41B-FEBC9FCA58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3966" y="105834"/>
          <a:ext cx="693787" cy="5344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719666</xdr:colOff>
      <xdr:row>0</xdr:row>
      <xdr:rowOff>105834</xdr:rowOff>
    </xdr:from>
    <xdr:to>
      <xdr:col>3</xdr:col>
      <xdr:colOff>232353</xdr:colOff>
      <xdr:row>3</xdr:row>
      <xdr:rowOff>68792</xdr:rowOff>
    </xdr:to>
    <xdr:pic>
      <xdr:nvPicPr>
        <xdr:cNvPr id="3" name="1 Imagen">
          <a:extLst>
            <a:ext uri="{FF2B5EF4-FFF2-40B4-BE49-F238E27FC236}">
              <a16:creationId xmlns:a16="http://schemas.microsoft.com/office/drawing/2014/main" id="{36D93D90-41D9-3743-8FE0-1E9AC349CA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6083" y="105834"/>
          <a:ext cx="698020" cy="5344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719666</xdr:colOff>
      <xdr:row>0</xdr:row>
      <xdr:rowOff>105834</xdr:rowOff>
    </xdr:from>
    <xdr:to>
      <xdr:col>3</xdr:col>
      <xdr:colOff>232353</xdr:colOff>
      <xdr:row>3</xdr:row>
      <xdr:rowOff>68792</xdr:rowOff>
    </xdr:to>
    <xdr:pic>
      <xdr:nvPicPr>
        <xdr:cNvPr id="2" name="1 Imagen">
          <a:extLst>
            <a:ext uri="{FF2B5EF4-FFF2-40B4-BE49-F238E27FC236}">
              <a16:creationId xmlns:a16="http://schemas.microsoft.com/office/drawing/2014/main" id="{632D4F20-A0FD-3945-9647-086CB12D7E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3966" y="105834"/>
          <a:ext cx="693787" cy="5344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719666</xdr:colOff>
      <xdr:row>0</xdr:row>
      <xdr:rowOff>105834</xdr:rowOff>
    </xdr:from>
    <xdr:to>
      <xdr:col>3</xdr:col>
      <xdr:colOff>232353</xdr:colOff>
      <xdr:row>3</xdr:row>
      <xdr:rowOff>68792</xdr:rowOff>
    </xdr:to>
    <xdr:pic>
      <xdr:nvPicPr>
        <xdr:cNvPr id="2" name="1 Imagen">
          <a:extLst>
            <a:ext uri="{FF2B5EF4-FFF2-40B4-BE49-F238E27FC236}">
              <a16:creationId xmlns:a16="http://schemas.microsoft.com/office/drawing/2014/main" id="{BEC1D77F-B8F8-C847-9538-608E524A3A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3966" y="105834"/>
          <a:ext cx="693787" cy="5344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719666</xdr:colOff>
      <xdr:row>0</xdr:row>
      <xdr:rowOff>105834</xdr:rowOff>
    </xdr:from>
    <xdr:to>
      <xdr:col>3</xdr:col>
      <xdr:colOff>232353</xdr:colOff>
      <xdr:row>3</xdr:row>
      <xdr:rowOff>68792</xdr:rowOff>
    </xdr:to>
    <xdr:pic>
      <xdr:nvPicPr>
        <xdr:cNvPr id="2" name="1 Imagen">
          <a:extLst>
            <a:ext uri="{FF2B5EF4-FFF2-40B4-BE49-F238E27FC236}">
              <a16:creationId xmlns:a16="http://schemas.microsoft.com/office/drawing/2014/main" id="{B5E9368E-F456-164D-9750-642FE2C834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3966" y="105834"/>
          <a:ext cx="693787" cy="5344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719666</xdr:colOff>
      <xdr:row>0</xdr:row>
      <xdr:rowOff>105834</xdr:rowOff>
    </xdr:from>
    <xdr:to>
      <xdr:col>3</xdr:col>
      <xdr:colOff>232353</xdr:colOff>
      <xdr:row>3</xdr:row>
      <xdr:rowOff>68792</xdr:rowOff>
    </xdr:to>
    <xdr:pic>
      <xdr:nvPicPr>
        <xdr:cNvPr id="2" name="1 Imagen">
          <a:extLst>
            <a:ext uri="{FF2B5EF4-FFF2-40B4-BE49-F238E27FC236}">
              <a16:creationId xmlns:a16="http://schemas.microsoft.com/office/drawing/2014/main" id="{A21A3BFC-6F08-424A-A87E-51149268A0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3966" y="105834"/>
          <a:ext cx="693787" cy="5344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719666</xdr:colOff>
      <xdr:row>0</xdr:row>
      <xdr:rowOff>105834</xdr:rowOff>
    </xdr:from>
    <xdr:to>
      <xdr:col>3</xdr:col>
      <xdr:colOff>232353</xdr:colOff>
      <xdr:row>3</xdr:row>
      <xdr:rowOff>68792</xdr:rowOff>
    </xdr:to>
    <xdr:pic>
      <xdr:nvPicPr>
        <xdr:cNvPr id="2" name="1 Imagen">
          <a:extLst>
            <a:ext uri="{FF2B5EF4-FFF2-40B4-BE49-F238E27FC236}">
              <a16:creationId xmlns:a16="http://schemas.microsoft.com/office/drawing/2014/main" id="{A040FAC1-C4A4-214B-87B3-64DE5BC02D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3966" y="105834"/>
          <a:ext cx="693787" cy="5344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719666</xdr:colOff>
      <xdr:row>0</xdr:row>
      <xdr:rowOff>105834</xdr:rowOff>
    </xdr:from>
    <xdr:to>
      <xdr:col>3</xdr:col>
      <xdr:colOff>232353</xdr:colOff>
      <xdr:row>3</xdr:row>
      <xdr:rowOff>68792</xdr:rowOff>
    </xdr:to>
    <xdr:pic>
      <xdr:nvPicPr>
        <xdr:cNvPr id="2" name="1 Imagen">
          <a:extLst>
            <a:ext uri="{FF2B5EF4-FFF2-40B4-BE49-F238E27FC236}">
              <a16:creationId xmlns:a16="http://schemas.microsoft.com/office/drawing/2014/main" id="{8BC806E0-DFBE-E74D-886E-62EAB5CD1E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3966" y="105834"/>
          <a:ext cx="693787" cy="5344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719666</xdr:colOff>
      <xdr:row>0</xdr:row>
      <xdr:rowOff>105834</xdr:rowOff>
    </xdr:from>
    <xdr:to>
      <xdr:col>3</xdr:col>
      <xdr:colOff>232353</xdr:colOff>
      <xdr:row>3</xdr:row>
      <xdr:rowOff>68792</xdr:rowOff>
    </xdr:to>
    <xdr:pic>
      <xdr:nvPicPr>
        <xdr:cNvPr id="2" name="1 Imagen">
          <a:extLst>
            <a:ext uri="{FF2B5EF4-FFF2-40B4-BE49-F238E27FC236}">
              <a16:creationId xmlns:a16="http://schemas.microsoft.com/office/drawing/2014/main" id="{F1CBE379-642B-2041-AF0F-955034CD89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3966" y="105834"/>
          <a:ext cx="693787" cy="5344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ica/Documents/1.%202025/2/MAPAS%20DE%20RIESGOS%20V6/MRG%20BOMBEROS%20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Impacto"/>
    </sheetNames>
    <sheetDataSet>
      <sheetData sheetId="0"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4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731" dataDxfId="730">
  <autoFilter ref="B209:C219" xr:uid="{00000000-0009-0000-0100-000001000000}"/>
  <tableColumns count="2">
    <tableColumn id="1" xr3:uid="{00000000-0010-0000-0000-000001000000}" name="Criterios" dataDxfId="729"/>
    <tableColumn id="2" xr3:uid="{00000000-0010-0000-0000-000002000000}" name="Subcriterios" dataDxfId="728"/>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0.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953BC-949A-4331-9729-6A3945B4EEDE}">
  <dimension ref="A1:H56"/>
  <sheetViews>
    <sheetView zoomScale="140" zoomScaleNormal="140" workbookViewId="0">
      <selection activeCell="B21" sqref="B21:H21"/>
    </sheetView>
  </sheetViews>
  <sheetFormatPr baseColWidth="10" defaultColWidth="11.42578125" defaultRowHeight="15" x14ac:dyDescent="0.25"/>
  <cols>
    <col min="1" max="1" width="2.7109375" style="81" customWidth="1" collapsed="1"/>
    <col min="2" max="3" width="24.7109375" style="81" customWidth="1" collapsed="1"/>
    <col min="4" max="4" width="16" style="81" customWidth="1" collapsed="1"/>
    <col min="5" max="5" width="24.7109375" style="81" customWidth="1" collapsed="1"/>
    <col min="6" max="6" width="27.7109375" style="81" customWidth="1" collapsed="1"/>
    <col min="7" max="8" width="24.7109375" style="81" customWidth="1" collapsed="1"/>
    <col min="9" max="16384" width="11.42578125" style="81" collapsed="1"/>
  </cols>
  <sheetData>
    <row r="1" spans="1:8" ht="15.75" thickBot="1" x14ac:dyDescent="0.3"/>
    <row r="2" spans="1:8" ht="18" x14ac:dyDescent="0.25">
      <c r="B2" s="327" t="s">
        <v>0</v>
      </c>
      <c r="C2" s="328"/>
      <c r="D2" s="328"/>
      <c r="E2" s="328"/>
      <c r="F2" s="328"/>
      <c r="G2" s="328"/>
      <c r="H2" s="329"/>
    </row>
    <row r="3" spans="1:8" x14ac:dyDescent="0.25">
      <c r="B3" s="107"/>
      <c r="C3" s="108"/>
      <c r="D3" s="108"/>
      <c r="E3" s="108"/>
      <c r="F3" s="108"/>
      <c r="G3" s="108"/>
      <c r="H3" s="109"/>
    </row>
    <row r="4" spans="1:8" ht="63" customHeight="1" x14ac:dyDescent="0.25">
      <c r="B4" s="330" t="s">
        <v>1</v>
      </c>
      <c r="C4" s="331"/>
      <c r="D4" s="331"/>
      <c r="E4" s="331"/>
      <c r="F4" s="331"/>
      <c r="G4" s="331"/>
      <c r="H4" s="332"/>
    </row>
    <row r="5" spans="1:8" ht="63" customHeight="1" x14ac:dyDescent="0.25">
      <c r="B5" s="333"/>
      <c r="C5" s="334"/>
      <c r="D5" s="334"/>
      <c r="E5" s="334"/>
      <c r="F5" s="334"/>
      <c r="G5" s="334"/>
      <c r="H5" s="335"/>
    </row>
    <row r="6" spans="1:8" ht="16.5" x14ac:dyDescent="0.25">
      <c r="A6" s="110"/>
      <c r="B6" s="336" t="s">
        <v>2</v>
      </c>
      <c r="C6" s="337"/>
      <c r="D6" s="337"/>
      <c r="E6" s="337"/>
      <c r="F6" s="337"/>
      <c r="G6" s="337"/>
      <c r="H6" s="338"/>
    </row>
    <row r="7" spans="1:8" ht="95.25" customHeight="1" x14ac:dyDescent="0.25">
      <c r="A7" s="110"/>
      <c r="B7" s="339" t="s">
        <v>3</v>
      </c>
      <c r="C7" s="339"/>
      <c r="D7" s="339"/>
      <c r="E7" s="339"/>
      <c r="F7" s="339"/>
      <c r="G7" s="339"/>
      <c r="H7" s="340"/>
    </row>
    <row r="8" spans="1:8" ht="16.5" x14ac:dyDescent="0.25">
      <c r="A8" s="110"/>
      <c r="B8" s="111"/>
      <c r="C8" s="112"/>
      <c r="D8" s="112"/>
      <c r="E8" s="112"/>
      <c r="F8" s="112"/>
      <c r="G8" s="112"/>
      <c r="H8" s="113"/>
    </row>
    <row r="9" spans="1:8" ht="16.5" customHeight="1" x14ac:dyDescent="0.25">
      <c r="A9" s="110"/>
      <c r="B9" s="341" t="s">
        <v>257</v>
      </c>
      <c r="C9" s="341"/>
      <c r="D9" s="341"/>
      <c r="E9" s="341"/>
      <c r="F9" s="341"/>
      <c r="G9" s="341"/>
      <c r="H9" s="342"/>
    </row>
    <row r="10" spans="1:8" ht="16.5" customHeight="1" x14ac:dyDescent="0.25">
      <c r="A10" s="110"/>
      <c r="B10" s="341"/>
      <c r="C10" s="341"/>
      <c r="D10" s="341"/>
      <c r="E10" s="341"/>
      <c r="F10" s="341"/>
      <c r="G10" s="341"/>
      <c r="H10" s="342"/>
    </row>
    <row r="11" spans="1:8" ht="11.85" customHeight="1" x14ac:dyDescent="0.25">
      <c r="A11" s="110"/>
      <c r="B11" s="341"/>
      <c r="C11" s="341"/>
      <c r="D11" s="341"/>
      <c r="E11" s="341"/>
      <c r="F11" s="341"/>
      <c r="G11" s="341"/>
      <c r="H11" s="342"/>
    </row>
    <row r="12" spans="1:8" ht="11.85" customHeight="1" thickBot="1" x14ac:dyDescent="0.3">
      <c r="A12" s="110"/>
      <c r="B12" s="114"/>
      <c r="C12" s="114"/>
      <c r="D12" s="114"/>
      <c r="E12" s="114"/>
      <c r="F12" s="114"/>
      <c r="G12" s="114"/>
      <c r="H12" s="115"/>
    </row>
    <row r="13" spans="1:8" ht="15.6" customHeight="1" thickTop="1" x14ac:dyDescent="0.25">
      <c r="A13" s="110"/>
      <c r="B13" s="114"/>
      <c r="C13" s="326" t="s">
        <v>4</v>
      </c>
      <c r="D13" s="319"/>
      <c r="E13" s="320" t="s">
        <v>5</v>
      </c>
      <c r="F13" s="321"/>
      <c r="G13" s="114"/>
      <c r="H13" s="115"/>
    </row>
    <row r="14" spans="1:8" ht="11.85" customHeight="1" x14ac:dyDescent="0.25">
      <c r="A14" s="110"/>
      <c r="B14" s="114"/>
      <c r="C14" s="307" t="s">
        <v>6</v>
      </c>
      <c r="D14" s="308"/>
      <c r="E14" s="309" t="s">
        <v>7</v>
      </c>
      <c r="F14" s="304"/>
      <c r="G14" s="114"/>
      <c r="H14" s="115"/>
    </row>
    <row r="15" spans="1:8" ht="11.85" customHeight="1" x14ac:dyDescent="0.25">
      <c r="A15" s="110"/>
      <c r="B15" s="114"/>
      <c r="C15" s="307" t="s">
        <v>8</v>
      </c>
      <c r="D15" s="308"/>
      <c r="E15" s="309" t="s">
        <v>9</v>
      </c>
      <c r="F15" s="304"/>
      <c r="G15" s="114"/>
      <c r="H15" s="115"/>
    </row>
    <row r="16" spans="1:8" ht="11.85" customHeight="1" x14ac:dyDescent="0.25">
      <c r="A16" s="110"/>
      <c r="B16" s="114"/>
      <c r="C16" s="307" t="s">
        <v>10</v>
      </c>
      <c r="D16" s="308"/>
      <c r="E16" s="309" t="s">
        <v>11</v>
      </c>
      <c r="F16" s="304"/>
      <c r="G16" s="114"/>
      <c r="H16" s="115"/>
    </row>
    <row r="17" spans="1:8" ht="13.5" customHeight="1" x14ac:dyDescent="0.25">
      <c r="A17" s="110"/>
      <c r="B17" s="114"/>
      <c r="C17" s="307" t="s">
        <v>12</v>
      </c>
      <c r="D17" s="308"/>
      <c r="E17" s="309" t="s">
        <v>13</v>
      </c>
      <c r="F17" s="304"/>
      <c r="G17" s="114"/>
      <c r="H17" s="116"/>
    </row>
    <row r="18" spans="1:8" ht="12.6" customHeight="1" x14ac:dyDescent="0.25">
      <c r="A18" s="110"/>
      <c r="B18" s="114"/>
      <c r="C18" s="307" t="s">
        <v>14</v>
      </c>
      <c r="D18" s="308"/>
      <c r="E18" s="310" t="s">
        <v>15</v>
      </c>
      <c r="F18" s="304"/>
      <c r="G18" s="114"/>
      <c r="H18" s="115"/>
    </row>
    <row r="19" spans="1:8" ht="24" customHeight="1" thickBot="1" x14ac:dyDescent="0.3">
      <c r="A19" s="110"/>
      <c r="B19" s="114"/>
      <c r="C19" s="311" t="s">
        <v>16</v>
      </c>
      <c r="D19" s="312"/>
      <c r="E19" s="313" t="s">
        <v>17</v>
      </c>
      <c r="F19" s="314"/>
      <c r="G19" s="114"/>
      <c r="H19" s="115"/>
    </row>
    <row r="20" spans="1:8" ht="11.85" customHeight="1" thickTop="1" x14ac:dyDescent="0.25">
      <c r="A20" s="110"/>
      <c r="B20" s="114"/>
      <c r="C20" s="117"/>
      <c r="D20" s="117"/>
      <c r="E20" s="117"/>
      <c r="F20" s="117"/>
      <c r="G20" s="114"/>
      <c r="H20" s="115"/>
    </row>
    <row r="21" spans="1:8" ht="27.6" customHeight="1" thickBot="1" x14ac:dyDescent="0.3">
      <c r="A21" s="110"/>
      <c r="B21" s="315" t="s">
        <v>18</v>
      </c>
      <c r="C21" s="316"/>
      <c r="D21" s="316"/>
      <c r="E21" s="316"/>
      <c r="F21" s="316"/>
      <c r="G21" s="316"/>
      <c r="H21" s="317"/>
    </row>
    <row r="22" spans="1:8" ht="15.75" thickTop="1" x14ac:dyDescent="0.25">
      <c r="A22" s="110"/>
      <c r="B22" s="118"/>
      <c r="C22" s="318" t="s">
        <v>4</v>
      </c>
      <c r="D22" s="319"/>
      <c r="E22" s="320" t="s">
        <v>5</v>
      </c>
      <c r="F22" s="321"/>
      <c r="G22" s="117"/>
      <c r="H22" s="119"/>
    </row>
    <row r="23" spans="1:8" ht="13.5" customHeight="1" x14ac:dyDescent="0.25">
      <c r="A23" s="110"/>
      <c r="B23" s="120"/>
      <c r="C23" s="322" t="s">
        <v>6</v>
      </c>
      <c r="D23" s="323"/>
      <c r="E23" s="324" t="s">
        <v>7</v>
      </c>
      <c r="F23" s="325"/>
      <c r="G23" s="121"/>
      <c r="H23" s="122"/>
    </row>
    <row r="24" spans="1:8" ht="13.5" customHeight="1" x14ac:dyDescent="0.25">
      <c r="A24" s="110"/>
      <c r="B24" s="120"/>
      <c r="C24" s="301" t="s">
        <v>19</v>
      </c>
      <c r="D24" s="302"/>
      <c r="E24" s="303" t="s">
        <v>13</v>
      </c>
      <c r="F24" s="304"/>
      <c r="G24" s="121"/>
      <c r="H24" s="122"/>
    </row>
    <row r="25" spans="1:8" ht="13.5" customHeight="1" x14ac:dyDescent="0.25">
      <c r="A25" s="110"/>
      <c r="B25" s="120"/>
      <c r="C25" s="301" t="s">
        <v>8</v>
      </c>
      <c r="D25" s="302"/>
      <c r="E25" s="303" t="s">
        <v>9</v>
      </c>
      <c r="F25" s="304"/>
      <c r="G25" s="121"/>
      <c r="H25" s="122"/>
    </row>
    <row r="26" spans="1:8" ht="23.1" customHeight="1" x14ac:dyDescent="0.25">
      <c r="A26" s="110"/>
      <c r="B26" s="120"/>
      <c r="C26" s="301" t="s">
        <v>20</v>
      </c>
      <c r="D26" s="302"/>
      <c r="E26" s="305" t="s">
        <v>21</v>
      </c>
      <c r="F26" s="306"/>
      <c r="G26" s="121"/>
      <c r="H26" s="122"/>
    </row>
    <row r="27" spans="1:8" ht="69.75" customHeight="1" x14ac:dyDescent="0.25">
      <c r="A27" s="110"/>
      <c r="B27" s="120"/>
      <c r="C27" s="292" t="s">
        <v>22</v>
      </c>
      <c r="D27" s="300"/>
      <c r="E27" s="293" t="s">
        <v>23</v>
      </c>
      <c r="F27" s="294"/>
      <c r="G27" s="121"/>
      <c r="H27" s="123"/>
    </row>
    <row r="28" spans="1:8" ht="34.5" customHeight="1" x14ac:dyDescent="0.25">
      <c r="B28" s="124"/>
      <c r="C28" s="299" t="s">
        <v>24</v>
      </c>
      <c r="D28" s="300"/>
      <c r="E28" s="293" t="s">
        <v>25</v>
      </c>
      <c r="F28" s="294"/>
      <c r="G28" s="121"/>
      <c r="H28" s="123"/>
    </row>
    <row r="29" spans="1:8" ht="27.75" customHeight="1" x14ac:dyDescent="0.25">
      <c r="B29" s="124"/>
      <c r="C29" s="299" t="s">
        <v>26</v>
      </c>
      <c r="D29" s="300"/>
      <c r="E29" s="293" t="s">
        <v>27</v>
      </c>
      <c r="F29" s="294"/>
      <c r="G29" s="121"/>
      <c r="H29" s="123"/>
    </row>
    <row r="30" spans="1:8" ht="33.950000000000003" customHeight="1" x14ac:dyDescent="0.25">
      <c r="B30" s="124"/>
      <c r="C30" s="299" t="s">
        <v>28</v>
      </c>
      <c r="D30" s="300"/>
      <c r="E30" s="293" t="s">
        <v>29</v>
      </c>
      <c r="F30" s="294"/>
      <c r="G30" s="121"/>
      <c r="H30" s="123"/>
    </row>
    <row r="31" spans="1:8" ht="72.75" customHeight="1" x14ac:dyDescent="0.25">
      <c r="B31" s="124"/>
      <c r="C31" s="299" t="s">
        <v>30</v>
      </c>
      <c r="D31" s="300"/>
      <c r="E31" s="293" t="s">
        <v>31</v>
      </c>
      <c r="F31" s="294"/>
      <c r="G31" s="121"/>
      <c r="H31" s="123"/>
    </row>
    <row r="32" spans="1:8" ht="64.5" customHeight="1" x14ac:dyDescent="0.25">
      <c r="B32" s="124"/>
      <c r="C32" s="299" t="s">
        <v>32</v>
      </c>
      <c r="D32" s="300"/>
      <c r="E32" s="293" t="s">
        <v>33</v>
      </c>
      <c r="F32" s="294"/>
      <c r="G32" s="121"/>
      <c r="H32" s="123"/>
    </row>
    <row r="33" spans="2:8" ht="71.25" customHeight="1" x14ac:dyDescent="0.25">
      <c r="B33" s="124"/>
      <c r="C33" s="291" t="s">
        <v>34</v>
      </c>
      <c r="D33" s="292"/>
      <c r="E33" s="293" t="s">
        <v>35</v>
      </c>
      <c r="F33" s="294"/>
      <c r="G33" s="121"/>
      <c r="H33" s="123"/>
    </row>
    <row r="34" spans="2:8" ht="55.5" customHeight="1" x14ac:dyDescent="0.25">
      <c r="B34" s="124"/>
      <c r="C34" s="291" t="s">
        <v>36</v>
      </c>
      <c r="D34" s="292"/>
      <c r="E34" s="293" t="s">
        <v>37</v>
      </c>
      <c r="F34" s="294"/>
      <c r="G34" s="121"/>
      <c r="H34" s="123"/>
    </row>
    <row r="35" spans="2:8" ht="42" customHeight="1" x14ac:dyDescent="0.25">
      <c r="B35" s="124"/>
      <c r="C35" s="291" t="s">
        <v>38</v>
      </c>
      <c r="D35" s="292"/>
      <c r="E35" s="293" t="s">
        <v>39</v>
      </c>
      <c r="F35" s="294"/>
      <c r="G35" s="121"/>
      <c r="H35" s="123"/>
    </row>
    <row r="36" spans="2:8" ht="59.25" customHeight="1" x14ac:dyDescent="0.25">
      <c r="B36" s="124"/>
      <c r="C36" s="291" t="s">
        <v>40</v>
      </c>
      <c r="D36" s="292"/>
      <c r="E36" s="293" t="s">
        <v>41</v>
      </c>
      <c r="F36" s="294"/>
      <c r="G36" s="121"/>
      <c r="H36" s="123"/>
    </row>
    <row r="37" spans="2:8" ht="23.25" customHeight="1" x14ac:dyDescent="0.25">
      <c r="B37" s="124"/>
      <c r="C37" s="291" t="s">
        <v>42</v>
      </c>
      <c r="D37" s="292"/>
      <c r="E37" s="293" t="s">
        <v>43</v>
      </c>
      <c r="F37" s="294"/>
      <c r="G37" s="121"/>
      <c r="H37" s="123"/>
    </row>
    <row r="38" spans="2:8" ht="30.75" customHeight="1" x14ac:dyDescent="0.25">
      <c r="B38" s="124"/>
      <c r="C38" s="291" t="s">
        <v>44</v>
      </c>
      <c r="D38" s="292"/>
      <c r="E38" s="293" t="s">
        <v>45</v>
      </c>
      <c r="F38" s="294"/>
      <c r="G38" s="121"/>
      <c r="H38" s="123"/>
    </row>
    <row r="39" spans="2:8" ht="35.25" customHeight="1" x14ac:dyDescent="0.25">
      <c r="B39" s="124"/>
      <c r="C39" s="291" t="s">
        <v>44</v>
      </c>
      <c r="D39" s="292"/>
      <c r="E39" s="293" t="s">
        <v>45</v>
      </c>
      <c r="F39" s="294"/>
      <c r="G39" s="121"/>
      <c r="H39" s="123"/>
    </row>
    <row r="40" spans="2:8" ht="33" customHeight="1" x14ac:dyDescent="0.25">
      <c r="B40" s="124"/>
      <c r="C40" s="291" t="s">
        <v>46</v>
      </c>
      <c r="D40" s="292"/>
      <c r="E40" s="293" t="s">
        <v>47</v>
      </c>
      <c r="F40" s="294"/>
      <c r="G40" s="121"/>
      <c r="H40" s="123"/>
    </row>
    <row r="41" spans="2:8" ht="30" customHeight="1" x14ac:dyDescent="0.25">
      <c r="B41" s="124"/>
      <c r="C41" s="291" t="s">
        <v>48</v>
      </c>
      <c r="D41" s="292"/>
      <c r="E41" s="293" t="s">
        <v>49</v>
      </c>
      <c r="F41" s="294"/>
      <c r="G41" s="121"/>
      <c r="H41" s="123"/>
    </row>
    <row r="42" spans="2:8" ht="35.25" customHeight="1" x14ac:dyDescent="0.25">
      <c r="B42" s="124"/>
      <c r="C42" s="291" t="s">
        <v>50</v>
      </c>
      <c r="D42" s="292"/>
      <c r="E42" s="293" t="s">
        <v>51</v>
      </c>
      <c r="F42" s="294"/>
      <c r="G42" s="121"/>
      <c r="H42" s="123"/>
    </row>
    <row r="43" spans="2:8" ht="31.5" customHeight="1" x14ac:dyDescent="0.25">
      <c r="B43" s="124"/>
      <c r="C43" s="291" t="s">
        <v>52</v>
      </c>
      <c r="D43" s="292"/>
      <c r="E43" s="293" t="s">
        <v>53</v>
      </c>
      <c r="F43" s="294"/>
      <c r="G43" s="121"/>
      <c r="H43" s="123"/>
    </row>
    <row r="44" spans="2:8" ht="54" customHeight="1" x14ac:dyDescent="0.25">
      <c r="B44" s="124"/>
      <c r="C44" s="291" t="s">
        <v>54</v>
      </c>
      <c r="D44" s="292"/>
      <c r="E44" s="293" t="s">
        <v>55</v>
      </c>
      <c r="F44" s="294"/>
      <c r="G44" s="121"/>
      <c r="H44" s="123"/>
    </row>
    <row r="45" spans="2:8" ht="59.25" customHeight="1" x14ac:dyDescent="0.25">
      <c r="B45" s="124"/>
      <c r="C45" s="291" t="s">
        <v>56</v>
      </c>
      <c r="D45" s="292"/>
      <c r="E45" s="293" t="s">
        <v>57</v>
      </c>
      <c r="F45" s="294"/>
      <c r="G45" s="121"/>
      <c r="H45" s="123"/>
    </row>
    <row r="46" spans="2:8" ht="84" customHeight="1" x14ac:dyDescent="0.25">
      <c r="B46" s="124"/>
      <c r="C46" s="291" t="s">
        <v>58</v>
      </c>
      <c r="D46" s="292"/>
      <c r="E46" s="293" t="s">
        <v>59</v>
      </c>
      <c r="F46" s="294"/>
      <c r="G46" s="121"/>
      <c r="H46" s="123"/>
    </row>
    <row r="47" spans="2:8" ht="82.5" customHeight="1" x14ac:dyDescent="0.25">
      <c r="B47" s="124"/>
      <c r="C47" s="291" t="s">
        <v>60</v>
      </c>
      <c r="D47" s="292"/>
      <c r="E47" s="293" t="s">
        <v>61</v>
      </c>
      <c r="F47" s="294"/>
      <c r="G47" s="121"/>
      <c r="H47" s="123"/>
    </row>
    <row r="48" spans="2:8" ht="46.5" customHeight="1" thickBot="1" x14ac:dyDescent="0.3">
      <c r="B48" s="124"/>
      <c r="C48" s="295"/>
      <c r="D48" s="296"/>
      <c r="E48" s="297"/>
      <c r="F48" s="298"/>
      <c r="G48" s="121"/>
      <c r="H48" s="123"/>
    </row>
    <row r="49" spans="2:8" ht="6.75" customHeight="1" thickTop="1" x14ac:dyDescent="0.25">
      <c r="B49" s="124"/>
      <c r="C49" s="125"/>
      <c r="D49" s="125"/>
      <c r="E49" s="126"/>
      <c r="F49" s="126"/>
      <c r="G49" s="121"/>
      <c r="H49" s="123"/>
    </row>
    <row r="50" spans="2:8" x14ac:dyDescent="0.25">
      <c r="B50" s="124"/>
      <c r="C50" s="127"/>
      <c r="D50" s="127"/>
      <c r="E50" s="127"/>
      <c r="F50" s="127"/>
      <c r="G50" s="121"/>
      <c r="H50" s="123"/>
    </row>
    <row r="51" spans="2:8" ht="21" customHeight="1" x14ac:dyDescent="0.25">
      <c r="B51" s="128" t="s">
        <v>62</v>
      </c>
      <c r="C51" s="127"/>
      <c r="D51" s="127"/>
      <c r="E51" s="127"/>
      <c r="F51" s="127"/>
      <c r="G51" s="127"/>
      <c r="H51" s="129"/>
    </row>
    <row r="52" spans="2:8" ht="20.25" customHeight="1" x14ac:dyDescent="0.25">
      <c r="B52" s="128" t="s">
        <v>63</v>
      </c>
      <c r="C52" s="127"/>
      <c r="D52" s="127"/>
      <c r="E52" s="127"/>
      <c r="F52" s="127"/>
      <c r="G52" s="127"/>
      <c r="H52" s="129"/>
    </row>
    <row r="53" spans="2:8" ht="20.25" customHeight="1" x14ac:dyDescent="0.25">
      <c r="B53" s="128" t="s">
        <v>64</v>
      </c>
      <c r="C53" s="127"/>
      <c r="D53" s="127"/>
      <c r="E53" s="127"/>
      <c r="F53" s="127"/>
      <c r="G53" s="127"/>
      <c r="H53" s="129"/>
    </row>
    <row r="54" spans="2:8" ht="20.25" customHeight="1" x14ac:dyDescent="0.25">
      <c r="B54" s="128" t="s">
        <v>65</v>
      </c>
      <c r="C54" s="127"/>
      <c r="D54" s="127"/>
      <c r="E54" s="127"/>
      <c r="F54" s="127"/>
      <c r="G54" s="127"/>
      <c r="H54" s="129"/>
    </row>
    <row r="55" spans="2:8" ht="14.85" customHeight="1" x14ac:dyDescent="0.25">
      <c r="B55" s="128" t="s">
        <v>66</v>
      </c>
      <c r="C55" s="127"/>
      <c r="D55" s="127"/>
      <c r="E55" s="127"/>
      <c r="F55" s="127"/>
      <c r="G55" s="127"/>
      <c r="H55" s="129"/>
    </row>
    <row r="56" spans="2:8" ht="15.75" thickBot="1" x14ac:dyDescent="0.3">
      <c r="B56" s="130"/>
      <c r="C56" s="131"/>
      <c r="D56" s="131"/>
      <c r="E56" s="131"/>
      <c r="F56" s="131"/>
      <c r="G56" s="131"/>
      <c r="H56" s="132"/>
    </row>
  </sheetData>
  <mergeCells count="74">
    <mergeCell ref="C13:D13"/>
    <mergeCell ref="E13:F13"/>
    <mergeCell ref="B2:H2"/>
    <mergeCell ref="B4:H5"/>
    <mergeCell ref="B6:H6"/>
    <mergeCell ref="B7:H7"/>
    <mergeCell ref="B9:H11"/>
    <mergeCell ref="C14:D14"/>
    <mergeCell ref="E14:F14"/>
    <mergeCell ref="C15:D15"/>
    <mergeCell ref="E15:F15"/>
    <mergeCell ref="C16:D16"/>
    <mergeCell ref="E16:F16"/>
    <mergeCell ref="C24:D24"/>
    <mergeCell ref="E24:F24"/>
    <mergeCell ref="C17:D17"/>
    <mergeCell ref="E17:F17"/>
    <mergeCell ref="C18:D18"/>
    <mergeCell ref="E18:F18"/>
    <mergeCell ref="C19:D19"/>
    <mergeCell ref="E19:F19"/>
    <mergeCell ref="B21:H21"/>
    <mergeCell ref="C22:D22"/>
    <mergeCell ref="E22:F22"/>
    <mergeCell ref="C23:D23"/>
    <mergeCell ref="E23:F23"/>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C36:D36"/>
    <mergeCell ref="E36:F36"/>
    <mergeCell ref="C37:D37"/>
    <mergeCell ref="E37:F37"/>
    <mergeCell ref="C38:D38"/>
    <mergeCell ref="E38:F38"/>
    <mergeCell ref="C39:D39"/>
    <mergeCell ref="E39:F39"/>
    <mergeCell ref="C40:D40"/>
    <mergeCell ref="E40:F40"/>
    <mergeCell ref="C41:D41"/>
    <mergeCell ref="E41:F41"/>
    <mergeCell ref="C42:D42"/>
    <mergeCell ref="E42:F42"/>
    <mergeCell ref="C43:D43"/>
    <mergeCell ref="E43:F43"/>
    <mergeCell ref="C44:D44"/>
    <mergeCell ref="E44:F44"/>
    <mergeCell ref="C45:D45"/>
    <mergeCell ref="E45:F45"/>
    <mergeCell ref="C46:D46"/>
    <mergeCell ref="E46:F46"/>
    <mergeCell ref="C47:D47"/>
    <mergeCell ref="E47:F47"/>
    <mergeCell ref="C48:D48"/>
    <mergeCell ref="E48:F4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28D0D-50B2-C947-801A-AED07CCB85D0}">
  <dimension ref="A1:CV49"/>
  <sheetViews>
    <sheetView zoomScaleNormal="100" workbookViewId="0">
      <selection activeCell="A6" sqref="A6:B6"/>
    </sheetView>
  </sheetViews>
  <sheetFormatPr baseColWidth="10" defaultColWidth="11.42578125" defaultRowHeight="16.5" x14ac:dyDescent="0.3"/>
  <cols>
    <col min="1" max="1" width="4" style="2" bestFit="1" customWidth="1"/>
    <col min="2" max="2" width="14.140625" style="2" customWidth="1"/>
    <col min="3" max="3" width="15.42578125" style="2" customWidth="1"/>
    <col min="4" max="4" width="25.85546875" style="2" customWidth="1"/>
    <col min="5" max="5" width="38.285156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23.140625" style="1" hidden="1" customWidth="1"/>
    <col min="12" max="12" width="17.42578125" style="1" customWidth="1"/>
    <col min="13" max="13" width="6.28515625" style="1" bestFit="1" customWidth="1"/>
    <col min="14" max="14" width="16" style="1" customWidth="1"/>
    <col min="15" max="15" width="5.85546875" style="5" customWidth="1"/>
    <col min="16" max="16" width="43.42578125" style="148"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9.28515625" style="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46.28515625" style="1" customWidth="1"/>
    <col min="32" max="32" width="29.7109375" style="1" customWidth="1"/>
    <col min="33" max="34" width="14.42578125" style="1" customWidth="1"/>
    <col min="35" max="35" width="14.85546875" style="5" customWidth="1"/>
    <col min="36" max="36" width="33.140625" style="1" customWidth="1"/>
    <col min="37" max="37" width="17.42578125" style="1" customWidth="1"/>
    <col min="38" max="16384" width="11.42578125" style="1"/>
  </cols>
  <sheetData>
    <row r="1" spans="1:100" ht="15" customHeight="1" x14ac:dyDescent="0.3">
      <c r="A1" s="470"/>
      <c r="B1" s="470"/>
      <c r="C1" s="470"/>
      <c r="D1" s="470"/>
      <c r="E1" s="471" t="s">
        <v>87</v>
      </c>
      <c r="F1" s="471"/>
      <c r="G1" s="471"/>
      <c r="H1" s="471"/>
      <c r="I1" s="471"/>
      <c r="J1" s="471"/>
      <c r="K1" s="471"/>
      <c r="L1" s="471"/>
      <c r="M1" s="471"/>
      <c r="N1" s="471"/>
      <c r="O1" s="471"/>
      <c r="P1" s="471"/>
      <c r="Q1" s="471"/>
      <c r="R1" s="471"/>
      <c r="S1" s="471"/>
      <c r="T1" s="471"/>
      <c r="U1" s="471"/>
      <c r="V1" s="471"/>
      <c r="W1" s="471"/>
      <c r="X1" s="471"/>
      <c r="Y1" s="471"/>
      <c r="Z1" s="471"/>
      <c r="AA1" s="471"/>
      <c r="AB1" s="471"/>
      <c r="AC1" s="471"/>
      <c r="AD1" s="471"/>
      <c r="AE1" s="471"/>
      <c r="AF1" s="471"/>
      <c r="AG1" s="471"/>
      <c r="AH1" s="471"/>
      <c r="AI1" s="471"/>
      <c r="AJ1" s="472" t="s">
        <v>240</v>
      </c>
      <c r="AK1" s="472"/>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row>
    <row r="2" spans="1:100" ht="15" customHeight="1" x14ac:dyDescent="0.3">
      <c r="A2" s="470"/>
      <c r="B2" s="470"/>
      <c r="C2" s="470"/>
      <c r="D2" s="470"/>
      <c r="E2" s="471"/>
      <c r="F2" s="471"/>
      <c r="G2" s="471"/>
      <c r="H2" s="471"/>
      <c r="I2" s="471"/>
      <c r="J2" s="471"/>
      <c r="K2" s="471"/>
      <c r="L2" s="471"/>
      <c r="M2" s="471"/>
      <c r="N2" s="471"/>
      <c r="O2" s="471"/>
      <c r="P2" s="471"/>
      <c r="Q2" s="471"/>
      <c r="R2" s="471"/>
      <c r="S2" s="471"/>
      <c r="T2" s="471"/>
      <c r="U2" s="471"/>
      <c r="V2" s="471"/>
      <c r="W2" s="471"/>
      <c r="X2" s="471"/>
      <c r="Y2" s="471"/>
      <c r="Z2" s="471"/>
      <c r="AA2" s="471"/>
      <c r="AB2" s="471"/>
      <c r="AC2" s="471"/>
      <c r="AD2" s="471"/>
      <c r="AE2" s="471"/>
      <c r="AF2" s="471"/>
      <c r="AG2" s="471"/>
      <c r="AH2" s="471"/>
      <c r="AI2" s="471"/>
      <c r="AJ2" s="473" t="s">
        <v>241</v>
      </c>
      <c r="AK2" s="474"/>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row>
    <row r="3" spans="1:100" ht="15" customHeight="1" x14ac:dyDescent="0.3">
      <c r="A3" s="470"/>
      <c r="B3" s="470"/>
      <c r="C3" s="470"/>
      <c r="D3" s="470"/>
      <c r="E3" s="471"/>
      <c r="F3" s="471"/>
      <c r="G3" s="471"/>
      <c r="H3" s="471"/>
      <c r="I3" s="471"/>
      <c r="J3" s="471"/>
      <c r="K3" s="471"/>
      <c r="L3" s="471"/>
      <c r="M3" s="471"/>
      <c r="N3" s="471"/>
      <c r="O3" s="471"/>
      <c r="P3" s="471"/>
      <c r="Q3" s="471"/>
      <c r="R3" s="471"/>
      <c r="S3" s="471"/>
      <c r="T3" s="471"/>
      <c r="U3" s="471"/>
      <c r="V3" s="471"/>
      <c r="W3" s="471"/>
      <c r="X3" s="471"/>
      <c r="Y3" s="471"/>
      <c r="Z3" s="471"/>
      <c r="AA3" s="471"/>
      <c r="AB3" s="471"/>
      <c r="AC3" s="471"/>
      <c r="AD3" s="471"/>
      <c r="AE3" s="471"/>
      <c r="AF3" s="471"/>
      <c r="AG3" s="471"/>
      <c r="AH3" s="471"/>
      <c r="AI3" s="471"/>
      <c r="AJ3" s="473" t="s">
        <v>242</v>
      </c>
      <c r="AK3" s="473"/>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row>
    <row r="4" spans="1:100" ht="15" customHeight="1" x14ac:dyDescent="0.3">
      <c r="A4" s="470"/>
      <c r="B4" s="470"/>
      <c r="C4" s="470"/>
      <c r="D4" s="470"/>
      <c r="E4" s="471"/>
      <c r="F4" s="471"/>
      <c r="G4" s="471"/>
      <c r="H4" s="471"/>
      <c r="I4" s="471"/>
      <c r="J4" s="471"/>
      <c r="K4" s="471"/>
      <c r="L4" s="471"/>
      <c r="M4" s="471"/>
      <c r="N4" s="471"/>
      <c r="O4" s="471"/>
      <c r="P4" s="471"/>
      <c r="Q4" s="471"/>
      <c r="R4" s="471"/>
      <c r="S4" s="471"/>
      <c r="T4" s="471"/>
      <c r="U4" s="471"/>
      <c r="V4" s="471"/>
      <c r="W4" s="471"/>
      <c r="X4" s="471"/>
      <c r="Y4" s="471"/>
      <c r="Z4" s="471"/>
      <c r="AA4" s="471"/>
      <c r="AB4" s="471"/>
      <c r="AC4" s="471"/>
      <c r="AD4" s="471"/>
      <c r="AE4" s="471"/>
      <c r="AF4" s="471"/>
      <c r="AG4" s="471"/>
      <c r="AH4" s="471"/>
      <c r="AI4" s="471"/>
      <c r="AJ4" s="472" t="s">
        <v>88</v>
      </c>
      <c r="AK4" s="472"/>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row>
    <row r="5" spans="1:100" ht="16.5" customHeight="1" x14ac:dyDescent="0.3">
      <c r="A5" s="217"/>
      <c r="B5" s="218"/>
      <c r="C5" s="217"/>
      <c r="D5" s="217"/>
      <c r="E5" s="219"/>
      <c r="F5" s="220"/>
      <c r="G5" s="219"/>
      <c r="H5" s="219"/>
      <c r="I5" s="219"/>
      <c r="J5" s="219"/>
      <c r="K5" s="219"/>
      <c r="L5" s="219"/>
      <c r="M5" s="219"/>
      <c r="N5" s="219"/>
      <c r="O5" s="220"/>
      <c r="P5" s="221"/>
      <c r="Q5" s="219"/>
      <c r="R5" s="219"/>
      <c r="S5" s="219"/>
      <c r="T5" s="219"/>
      <c r="U5" s="219"/>
      <c r="V5" s="219"/>
      <c r="W5" s="219"/>
      <c r="X5" s="219"/>
      <c r="Y5" s="219"/>
      <c r="Z5" s="219"/>
      <c r="AA5" s="219"/>
      <c r="AB5" s="219"/>
      <c r="AC5" s="219"/>
      <c r="AD5" s="219"/>
      <c r="AE5" s="219"/>
      <c r="AF5" s="219"/>
      <c r="AG5" s="219"/>
      <c r="AH5" s="219"/>
      <c r="AI5" s="220"/>
      <c r="AJ5" s="219"/>
      <c r="AK5" s="219"/>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row>
    <row r="6" spans="1:100" ht="26.25" customHeight="1" x14ac:dyDescent="0.3">
      <c r="A6" s="467" t="s">
        <v>89</v>
      </c>
      <c r="B6" s="467"/>
      <c r="C6" s="497" t="s">
        <v>521</v>
      </c>
      <c r="D6" s="497"/>
      <c r="E6" s="497"/>
      <c r="F6" s="497"/>
      <c r="G6" s="497"/>
      <c r="H6" s="497"/>
      <c r="I6" s="497"/>
      <c r="J6" s="497"/>
      <c r="K6" s="497"/>
      <c r="L6" s="497"/>
      <c r="M6" s="497"/>
      <c r="N6" s="497"/>
      <c r="O6" s="475"/>
      <c r="P6" s="475"/>
      <c r="Q6" s="475"/>
      <c r="R6" s="219"/>
      <c r="S6" s="219"/>
      <c r="T6" s="219"/>
      <c r="U6" s="219"/>
      <c r="V6" s="219"/>
      <c r="W6" s="219"/>
      <c r="X6" s="219"/>
      <c r="Y6" s="219"/>
      <c r="Z6" s="219"/>
      <c r="AA6" s="219"/>
      <c r="AB6" s="219"/>
      <c r="AC6" s="219"/>
      <c r="AD6" s="219"/>
      <c r="AE6" s="219"/>
      <c r="AF6" s="219"/>
      <c r="AG6" s="219"/>
      <c r="AH6" s="219"/>
      <c r="AI6" s="220"/>
      <c r="AJ6" s="219"/>
      <c r="AK6" s="219"/>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row>
    <row r="7" spans="1:100" ht="62.1" customHeight="1" x14ac:dyDescent="0.3">
      <c r="A7" s="467" t="s">
        <v>90</v>
      </c>
      <c r="B7" s="467"/>
      <c r="C7" s="468" t="s">
        <v>522</v>
      </c>
      <c r="D7" s="468"/>
      <c r="E7" s="468"/>
      <c r="F7" s="468"/>
      <c r="G7" s="468"/>
      <c r="H7" s="468"/>
      <c r="I7" s="468"/>
      <c r="J7" s="468"/>
      <c r="K7" s="468"/>
      <c r="L7" s="468"/>
      <c r="M7" s="468"/>
      <c r="N7" s="468"/>
      <c r="O7" s="220"/>
      <c r="P7" s="221"/>
      <c r="Q7" s="219"/>
      <c r="R7" s="219"/>
      <c r="S7" s="219"/>
      <c r="T7" s="219"/>
      <c r="U7" s="219"/>
      <c r="V7" s="219"/>
      <c r="W7" s="219"/>
      <c r="X7" s="219"/>
      <c r="Y7" s="219"/>
      <c r="Z7" s="219"/>
      <c r="AA7" s="219"/>
      <c r="AB7" s="219"/>
      <c r="AC7" s="219"/>
      <c r="AD7" s="219"/>
      <c r="AE7" s="219"/>
      <c r="AF7" s="219"/>
      <c r="AG7" s="219"/>
      <c r="AH7" s="219"/>
      <c r="AI7" s="220"/>
      <c r="AJ7" s="219"/>
      <c r="AK7" s="219"/>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row>
    <row r="8" spans="1:100" ht="52.5" customHeight="1" x14ac:dyDescent="0.3">
      <c r="A8" s="467" t="s">
        <v>91</v>
      </c>
      <c r="B8" s="467"/>
      <c r="C8" s="468" t="s">
        <v>523</v>
      </c>
      <c r="D8" s="468"/>
      <c r="E8" s="468"/>
      <c r="F8" s="468"/>
      <c r="G8" s="468"/>
      <c r="H8" s="468"/>
      <c r="I8" s="468"/>
      <c r="J8" s="468"/>
      <c r="K8" s="468"/>
      <c r="L8" s="468"/>
      <c r="M8" s="468"/>
      <c r="N8" s="468"/>
      <c r="O8" s="220"/>
      <c r="P8" s="221"/>
      <c r="Q8" s="219"/>
      <c r="R8" s="219"/>
      <c r="S8" s="219"/>
      <c r="T8" s="219"/>
      <c r="U8" s="219"/>
      <c r="V8" s="219"/>
      <c r="W8" s="219"/>
      <c r="X8" s="219"/>
      <c r="Y8" s="219"/>
      <c r="Z8" s="219"/>
      <c r="AA8" s="219"/>
      <c r="AB8" s="219"/>
      <c r="AC8" s="219"/>
      <c r="AD8" s="219"/>
      <c r="AE8" s="219"/>
      <c r="AF8" s="219"/>
      <c r="AG8" s="219"/>
      <c r="AH8" s="219"/>
      <c r="AI8" s="220"/>
      <c r="AJ8" s="219"/>
      <c r="AK8" s="219"/>
      <c r="AL8" s="422" t="s">
        <v>623</v>
      </c>
      <c r="AM8" s="422"/>
      <c r="AN8" s="422"/>
      <c r="AO8" s="422"/>
      <c r="AP8" s="422"/>
      <c r="AQ8" s="422"/>
      <c r="AR8" s="422"/>
      <c r="AS8" s="422"/>
      <c r="AT8" s="422"/>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row>
    <row r="9" spans="1:100" x14ac:dyDescent="0.3">
      <c r="A9" s="466" t="s">
        <v>92</v>
      </c>
      <c r="B9" s="466"/>
      <c r="C9" s="466"/>
      <c r="D9" s="466"/>
      <c r="E9" s="466"/>
      <c r="F9" s="466"/>
      <c r="G9" s="466"/>
      <c r="H9" s="466" t="s">
        <v>93</v>
      </c>
      <c r="I9" s="466"/>
      <c r="J9" s="466"/>
      <c r="K9" s="466"/>
      <c r="L9" s="466"/>
      <c r="M9" s="466"/>
      <c r="N9" s="466"/>
      <c r="O9" s="466" t="s">
        <v>94</v>
      </c>
      <c r="P9" s="466"/>
      <c r="Q9" s="466"/>
      <c r="R9" s="466"/>
      <c r="S9" s="466"/>
      <c r="T9" s="466"/>
      <c r="U9" s="466"/>
      <c r="V9" s="466"/>
      <c r="W9" s="466"/>
      <c r="X9" s="466" t="s">
        <v>95</v>
      </c>
      <c r="Y9" s="466"/>
      <c r="Z9" s="466"/>
      <c r="AA9" s="466"/>
      <c r="AB9" s="466"/>
      <c r="AC9" s="466"/>
      <c r="AD9" s="466"/>
      <c r="AE9" s="466" t="s">
        <v>96</v>
      </c>
      <c r="AF9" s="466"/>
      <c r="AG9" s="466"/>
      <c r="AH9" s="466"/>
      <c r="AI9" s="466"/>
      <c r="AJ9" s="466"/>
      <c r="AK9" s="466"/>
      <c r="AL9" s="430" t="s">
        <v>620</v>
      </c>
      <c r="AM9" s="430"/>
      <c r="AN9" s="430"/>
      <c r="AO9" s="431" t="s">
        <v>621</v>
      </c>
      <c r="AP9" s="431"/>
      <c r="AQ9" s="431"/>
      <c r="AR9" s="431" t="s">
        <v>622</v>
      </c>
      <c r="AS9" s="431"/>
      <c r="AT9" s="431"/>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row>
    <row r="10" spans="1:100" ht="16.5" customHeight="1" x14ac:dyDescent="0.3">
      <c r="A10" s="477" t="s">
        <v>97</v>
      </c>
      <c r="B10" s="466" t="s">
        <v>22</v>
      </c>
      <c r="C10" s="465" t="s">
        <v>24</v>
      </c>
      <c r="D10" s="465" t="s">
        <v>26</v>
      </c>
      <c r="E10" s="466" t="s">
        <v>28</v>
      </c>
      <c r="F10" s="465" t="s">
        <v>30</v>
      </c>
      <c r="G10" s="465" t="s">
        <v>98</v>
      </c>
      <c r="H10" s="465" t="s">
        <v>99</v>
      </c>
      <c r="I10" s="466" t="s">
        <v>100</v>
      </c>
      <c r="J10" s="465" t="s">
        <v>101</v>
      </c>
      <c r="K10" s="465" t="s">
        <v>102</v>
      </c>
      <c r="L10" s="465" t="s">
        <v>103</v>
      </c>
      <c r="M10" s="466" t="s">
        <v>100</v>
      </c>
      <c r="N10" s="465" t="s">
        <v>36</v>
      </c>
      <c r="O10" s="476" t="s">
        <v>104</v>
      </c>
      <c r="P10" s="465" t="s">
        <v>38</v>
      </c>
      <c r="Q10" s="465" t="s">
        <v>40</v>
      </c>
      <c r="R10" s="465" t="s">
        <v>105</v>
      </c>
      <c r="S10" s="465"/>
      <c r="T10" s="465"/>
      <c r="U10" s="465"/>
      <c r="V10" s="465"/>
      <c r="W10" s="465"/>
      <c r="X10" s="476" t="s">
        <v>106</v>
      </c>
      <c r="Y10" s="476" t="s">
        <v>107</v>
      </c>
      <c r="Z10" s="476" t="s">
        <v>100</v>
      </c>
      <c r="AA10" s="476" t="s">
        <v>108</v>
      </c>
      <c r="AB10" s="476" t="s">
        <v>100</v>
      </c>
      <c r="AC10" s="476" t="s">
        <v>109</v>
      </c>
      <c r="AD10" s="476" t="s">
        <v>56</v>
      </c>
      <c r="AE10" s="465" t="s">
        <v>96</v>
      </c>
      <c r="AF10" s="465" t="s">
        <v>110</v>
      </c>
      <c r="AG10" s="465" t="s">
        <v>111</v>
      </c>
      <c r="AH10" s="465" t="s">
        <v>112</v>
      </c>
      <c r="AI10" s="465" t="s">
        <v>113</v>
      </c>
      <c r="AJ10" s="465" t="s">
        <v>114</v>
      </c>
      <c r="AK10" s="465" t="s">
        <v>60</v>
      </c>
      <c r="AL10" s="430"/>
      <c r="AM10" s="430"/>
      <c r="AN10" s="430"/>
      <c r="AO10" s="431"/>
      <c r="AP10" s="431"/>
      <c r="AQ10" s="431"/>
      <c r="AR10" s="431"/>
      <c r="AS10" s="431"/>
      <c r="AT10" s="431"/>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row>
    <row r="11" spans="1:100" s="4" customFormat="1" ht="94.5" customHeight="1" x14ac:dyDescent="0.25">
      <c r="A11" s="477"/>
      <c r="B11" s="466"/>
      <c r="C11" s="465"/>
      <c r="D11" s="465"/>
      <c r="E11" s="466"/>
      <c r="F11" s="465"/>
      <c r="G11" s="465"/>
      <c r="H11" s="465"/>
      <c r="I11" s="466"/>
      <c r="J11" s="465"/>
      <c r="K11" s="465"/>
      <c r="L11" s="466"/>
      <c r="M11" s="466"/>
      <c r="N11" s="465"/>
      <c r="O11" s="476"/>
      <c r="P11" s="465"/>
      <c r="Q11" s="465"/>
      <c r="R11" s="6" t="s">
        <v>115</v>
      </c>
      <c r="S11" s="6" t="s">
        <v>116</v>
      </c>
      <c r="T11" s="6" t="s">
        <v>117</v>
      </c>
      <c r="U11" s="6" t="s">
        <v>118</v>
      </c>
      <c r="V11" s="6" t="s">
        <v>119</v>
      </c>
      <c r="W11" s="6" t="s">
        <v>120</v>
      </c>
      <c r="X11" s="476"/>
      <c r="Y11" s="476"/>
      <c r="Z11" s="476"/>
      <c r="AA11" s="476"/>
      <c r="AB11" s="476"/>
      <c r="AC11" s="476"/>
      <c r="AD11" s="476"/>
      <c r="AE11" s="465"/>
      <c r="AF11" s="465"/>
      <c r="AG11" s="465"/>
      <c r="AH11" s="465"/>
      <c r="AI11" s="465"/>
      <c r="AJ11" s="465"/>
      <c r="AK11" s="465"/>
      <c r="AL11" s="280" t="s">
        <v>624</v>
      </c>
      <c r="AM11" s="280" t="s">
        <v>625</v>
      </c>
      <c r="AN11" s="281" t="s">
        <v>100</v>
      </c>
      <c r="AO11" s="280" t="s">
        <v>624</v>
      </c>
      <c r="AP11" s="280" t="s">
        <v>625</v>
      </c>
      <c r="AQ11" s="281" t="s">
        <v>100</v>
      </c>
      <c r="AR11" s="280" t="s">
        <v>624</v>
      </c>
      <c r="AS11" s="280" t="s">
        <v>625</v>
      </c>
      <c r="AT11" s="281" t="s">
        <v>100</v>
      </c>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V11" s="23"/>
    </row>
    <row r="12" spans="1:100" s="3" customFormat="1" ht="99.95" customHeight="1" x14ac:dyDescent="0.25">
      <c r="A12" s="461">
        <v>1</v>
      </c>
      <c r="B12" s="488" t="s">
        <v>245</v>
      </c>
      <c r="C12" s="488" t="s">
        <v>524</v>
      </c>
      <c r="D12" s="488" t="s">
        <v>525</v>
      </c>
      <c r="E12" s="489" t="str">
        <f>+IF(ISTEXT(D12)=TRUE,CONCATENATE(B12," por ",C12," debido a ",D12),"DILIGENCIE LAS CASILLAS ANTERIORES")</f>
        <v>Posibilidad de afectación Económico por vencimiento de las pólizas debido a contratación inoportuna de los seguros de la entidad</v>
      </c>
      <c r="F12" s="488" t="s">
        <v>121</v>
      </c>
      <c r="G12" s="485">
        <v>12</v>
      </c>
      <c r="H12" s="486" t="str">
        <f>IF(G12&lt;=0,"",IF(G12&lt;=2,"Muy Baja",IF(G12&lt;=24,"Baja",IF(G12&lt;=500,"Media",IF(G12&lt;=5000,"Alta","Muy Alta")))))</f>
        <v>Baja</v>
      </c>
      <c r="I12" s="481">
        <f>IF(H12="","",IF(H12="Muy Baja",0.2,IF(H12="Baja",0.4,IF(H12="Media",0.6,IF(H12="Alta",0.8,IF(H12="Muy Alta",1,))))))</f>
        <v>0.4</v>
      </c>
      <c r="J12" s="487" t="s">
        <v>188</v>
      </c>
      <c r="K12" s="481" t="str">
        <f ca="1">IF(NOT(ISERROR(MATCH(J12,'Tabla Impacto'!$B$221:$B$223,0))),'Tabla Impacto'!$F$223&amp;"Por favor no seleccionar los criterios de impacto(Afectación Económica o presupuestal y Pérdida Reputacional)",J12)</f>
        <v xml:space="preserve">     Entre 50 y 100 SMLMV </v>
      </c>
      <c r="L12" s="486" t="str">
        <f ca="1">IF(OR(K12='Tabla Impacto'!$C$11,K12='Tabla Impacto'!$D$11),"Leve",IF(OR(K12='Tabla Impacto'!$C$12,K12='Tabla Impacto'!$D$12),"Menor",IF(OR(K12='Tabla Impacto'!$C$13,K12='Tabla Impacto'!$D$13),"Moderado",IF(OR(K12='Tabla Impacto'!$C$14,K12='Tabla Impacto'!$D$14),"Mayor",IF(OR(K12='Tabla Impacto'!$C$15,K12='Tabla Impacto'!$D$15),"Catastrófico","")))))</f>
        <v>Moderado</v>
      </c>
      <c r="M12" s="481">
        <f ca="1">IF(L12="","",IF(L12="Leve",0.2,IF(L12="Menor",0.4,IF(L12="Moderado",0.6,IF(L12="Mayor",0.8,IF(L12="Catastrófico",1,))))))</f>
        <v>0.6</v>
      </c>
      <c r="N12" s="482" t="str">
        <f ca="1">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Moderado</v>
      </c>
      <c r="O12" s="245">
        <v>1</v>
      </c>
      <c r="P12" s="254" t="s">
        <v>448</v>
      </c>
      <c r="Q12" s="246" t="str">
        <f>IF(OR(R12="Preventivo",R12="Detectivo"),"Probabilidad",IF(R12="Correctivo","Impacto",""))</f>
        <v>Probabilidad</v>
      </c>
      <c r="R12" s="255" t="s">
        <v>123</v>
      </c>
      <c r="S12" s="255" t="s">
        <v>124</v>
      </c>
      <c r="T12" s="256" t="str">
        <f>IF(AND(R12="Preventivo",S12="Automático"),"50%",IF(AND(R12="Preventivo",S12="Manual"),"40%",IF(AND(R12="Detectivo",S12="Automático"),"40%",IF(AND(R12="Detectivo",S12="Manual"),"30%",IF(AND(R12="Correctivo",S12="Automático"),"35%",IF(AND(R12="Correctivo",S12="Manual"),"25%",""))))))</f>
        <v>40%</v>
      </c>
      <c r="U12" s="255" t="s">
        <v>125</v>
      </c>
      <c r="V12" s="255" t="s">
        <v>216</v>
      </c>
      <c r="W12" s="255" t="s">
        <v>127</v>
      </c>
      <c r="X12" s="233">
        <f>IFERROR(IF(Q12="Probabilidad",(I12-(+I12*T12)),IF(Q12="Impacto",I12,"")),"")</f>
        <v>0.24</v>
      </c>
      <c r="Y12" s="234" t="str">
        <f>IFERROR(IF(X12="","",IF(X12&lt;=0.2,"Muy Baja",IF(X12&lt;=0.4,"Baja",IF(X12&lt;=0.6,"Media",IF(X12&lt;=0.8,"Alta","Muy Alta"))))),"")</f>
        <v>Baja</v>
      </c>
      <c r="Z12" s="232">
        <f>+X12</f>
        <v>0.24</v>
      </c>
      <c r="AA12" s="260" t="str">
        <f>IFERROR(IF(AB12="","",IF(AB12&lt;=0.2,"Leve",IF(AB12&lt;=0.4,"Menor",IF(AB12&lt;=0.6,"Moderado",IF(AB12&lt;=0.8,"Mayor","Catastrófico"))))),"")</f>
        <v>Leve</v>
      </c>
      <c r="AB12" s="233">
        <f>IFERROR(IF(Q13="Impacto",(M13-(+M13*T13)),IF(Q13="Probabilidad",M13,"")),"")</f>
        <v>0</v>
      </c>
      <c r="AC12" s="257"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Bajo</v>
      </c>
      <c r="AD12" s="231" t="s">
        <v>128</v>
      </c>
      <c r="AE12" s="236" t="s">
        <v>450</v>
      </c>
      <c r="AF12" s="236" t="s">
        <v>452</v>
      </c>
      <c r="AG12" s="237">
        <v>45689</v>
      </c>
      <c r="AH12" s="237">
        <v>46022</v>
      </c>
      <c r="AI12" s="253">
        <v>45782</v>
      </c>
      <c r="AJ12" s="106" t="s">
        <v>573</v>
      </c>
      <c r="AK12" s="144"/>
      <c r="AL12" s="274">
        <v>1</v>
      </c>
      <c r="AM12" s="274">
        <v>1</v>
      </c>
      <c r="AN12" s="277">
        <f>+AM12/AL12</f>
        <v>1</v>
      </c>
      <c r="AO12" s="274">
        <v>1</v>
      </c>
      <c r="AP12" s="274"/>
      <c r="AQ12" s="277">
        <f>+AP12/AO12</f>
        <v>0</v>
      </c>
      <c r="AR12" s="274">
        <v>1</v>
      </c>
      <c r="AS12" s="274"/>
      <c r="AT12" s="277">
        <f>+AS12/AR12</f>
        <v>0</v>
      </c>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row>
    <row r="13" spans="1:100" s="158" customFormat="1" ht="94.5" customHeight="1" x14ac:dyDescent="0.25">
      <c r="A13" s="461"/>
      <c r="B13" s="488"/>
      <c r="C13" s="488"/>
      <c r="D13" s="488"/>
      <c r="E13" s="489"/>
      <c r="F13" s="488"/>
      <c r="G13" s="485"/>
      <c r="H13" s="486"/>
      <c r="I13" s="481"/>
      <c r="J13" s="487"/>
      <c r="K13" s="481"/>
      <c r="L13" s="486"/>
      <c r="M13" s="481"/>
      <c r="N13" s="482"/>
      <c r="O13" s="245">
        <v>2</v>
      </c>
      <c r="P13" s="254" t="s">
        <v>449</v>
      </c>
      <c r="Q13" s="246" t="s">
        <v>133</v>
      </c>
      <c r="R13" s="255" t="s">
        <v>123</v>
      </c>
      <c r="S13" s="255" t="s">
        <v>124</v>
      </c>
      <c r="T13" s="256" t="str">
        <f>IF(AND(R13="Preventivo",S13="Automático"),"50%",IF(AND(R13="Preventivo",S13="Manual"),"40%",IF(AND(R13="Detectivo",S13="Automático"),"40%",IF(AND(R13="Detectivo",S13="Manual"),"30%",IF(AND(R13="Correctivo",S13="Automático"),"35%",IF(AND(R13="Correctivo",S13="Manual"),"25%",""))))))</f>
        <v>40%</v>
      </c>
      <c r="U13" s="255" t="s">
        <v>125</v>
      </c>
      <c r="V13" s="255" t="s">
        <v>216</v>
      </c>
      <c r="W13" s="255" t="s">
        <v>127</v>
      </c>
      <c r="X13" s="259">
        <f>IFERROR(IF(Q13="Probabilidad",(I13-(+I13*T13)),IF(Q13="Impacto",I13,"")),"")</f>
        <v>0</v>
      </c>
      <c r="Y13" s="260" t="str">
        <f>IFERROR(IF(X13="","",IF(X13&lt;=0.2,"Muy Baja",IF(X13&lt;=0.4,"Baja",IF(X13&lt;=0.6,"Media",IF(X13&lt;=0.8,"Alta","Muy Alta"))))),"")</f>
        <v>Muy Baja</v>
      </c>
      <c r="Z13" s="247">
        <f>+X13</f>
        <v>0</v>
      </c>
      <c r="AA13" s="249" t="str">
        <f>IFERROR(IF(AB13="","",IF(AB13&lt;=0.2,"Leve",IF(AB13&lt;=0.4,"Menor",IF(AB13&lt;=0.6,"Moderado",IF(AB13&lt;=0.8,"Mayor","Catastrófico"))))),"")</f>
        <v>Leve</v>
      </c>
      <c r="AB13" s="247">
        <f>IFERROR(IF(Q13="Impacto",(M13-(+M13*T13)),IF(Q13="Probabilidad",M13,"")),"")</f>
        <v>0</v>
      </c>
      <c r="AC13" s="250"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Bajo</v>
      </c>
      <c r="AD13" s="231" t="s">
        <v>224</v>
      </c>
      <c r="AE13" s="149" t="s">
        <v>451</v>
      </c>
      <c r="AF13" s="236" t="s">
        <v>452</v>
      </c>
      <c r="AG13" s="237">
        <v>45839</v>
      </c>
      <c r="AH13" s="237">
        <v>46022</v>
      </c>
      <c r="AI13" s="253">
        <v>45782</v>
      </c>
      <c r="AJ13" s="244" t="s">
        <v>571</v>
      </c>
      <c r="AK13" s="251"/>
      <c r="AL13" s="274">
        <v>1</v>
      </c>
      <c r="AM13" s="274">
        <v>1</v>
      </c>
      <c r="AN13" s="277">
        <f t="shared" ref="AN13:AN18" si="0">+AM13/AL13</f>
        <v>1</v>
      </c>
      <c r="AO13" s="274">
        <v>1</v>
      </c>
      <c r="AP13" s="274"/>
      <c r="AQ13" s="277">
        <f t="shared" ref="AQ13:AQ18" si="1">+AP13/AO13</f>
        <v>0</v>
      </c>
      <c r="AR13" s="274">
        <v>1</v>
      </c>
      <c r="AS13" s="274"/>
      <c r="AT13" s="277">
        <f t="shared" ref="AT13:AT18" si="2">+AS13/AR13</f>
        <v>0</v>
      </c>
    </row>
    <row r="14" spans="1:100" s="158" customFormat="1" ht="94.5" customHeight="1" x14ac:dyDescent="0.25">
      <c r="A14" s="461"/>
      <c r="B14" s="488"/>
      <c r="C14" s="488"/>
      <c r="D14" s="488"/>
      <c r="E14" s="489"/>
      <c r="F14" s="488"/>
      <c r="G14" s="485"/>
      <c r="H14" s="486"/>
      <c r="I14" s="481"/>
      <c r="J14" s="487"/>
      <c r="K14" s="481"/>
      <c r="L14" s="486"/>
      <c r="M14" s="481"/>
      <c r="N14" s="482"/>
      <c r="O14" s="245"/>
      <c r="P14" s="254"/>
      <c r="Q14" s="246"/>
      <c r="R14" s="255"/>
      <c r="S14" s="255"/>
      <c r="T14" s="256"/>
      <c r="U14" s="255"/>
      <c r="V14" s="255"/>
      <c r="W14" s="255"/>
      <c r="X14" s="259"/>
      <c r="Y14" s="260"/>
      <c r="Z14" s="247"/>
      <c r="AA14" s="249"/>
      <c r="AB14" s="247"/>
      <c r="AC14" s="250"/>
      <c r="AD14" s="231"/>
      <c r="AE14" s="149"/>
      <c r="AF14" s="236"/>
      <c r="AG14" s="237"/>
      <c r="AH14" s="237"/>
      <c r="AI14" s="251"/>
      <c r="AJ14" s="251"/>
      <c r="AK14" s="251"/>
      <c r="AL14" s="274"/>
      <c r="AM14" s="274"/>
      <c r="AN14" s="277" t="e">
        <f t="shared" si="0"/>
        <v>#DIV/0!</v>
      </c>
      <c r="AO14" s="274"/>
      <c r="AP14" s="274"/>
      <c r="AQ14" s="277" t="e">
        <f t="shared" si="1"/>
        <v>#DIV/0!</v>
      </c>
      <c r="AR14" s="274"/>
      <c r="AS14" s="274"/>
      <c r="AT14" s="277" t="e">
        <f t="shared" si="2"/>
        <v>#DIV/0!</v>
      </c>
    </row>
    <row r="15" spans="1:100" s="3" customFormat="1" ht="99.95" customHeight="1" x14ac:dyDescent="0.25">
      <c r="A15" s="461">
        <v>1</v>
      </c>
      <c r="B15" s="488" t="s">
        <v>245</v>
      </c>
      <c r="C15" s="488" t="s">
        <v>526</v>
      </c>
      <c r="D15" s="488" t="s">
        <v>527</v>
      </c>
      <c r="E15" s="489" t="str">
        <f>+IF(ISTEXT(D15)=TRUE,CONCATENATE(B15," por ",C15," debido a ",D15),"DILIGENCIE LAS CASILLAS ANTERIORES")</f>
        <v>Posibilidad de afectación Económico por insuficiencia en los inventarios de almacén para el reemplazo de los bienes muebles de la entidad debido a Daño en el mobilliario por largo tiempo de uso</v>
      </c>
      <c r="F15" s="488" t="s">
        <v>121</v>
      </c>
      <c r="G15" s="485">
        <v>24</v>
      </c>
      <c r="H15" s="486" t="str">
        <f>IF(G15&lt;=0,"",IF(G15&lt;=2,"Muy Baja",IF(G15&lt;=24,"Baja",IF(G15&lt;=500,"Media",IF(G15&lt;=5000,"Alta","Muy Alta")))))</f>
        <v>Baja</v>
      </c>
      <c r="I15" s="481">
        <f>IF(H15="","",IF(H15="Muy Baja",0.2,IF(H15="Baja",0.4,IF(H15="Media",0.6,IF(H15="Alta",0.8,IF(H15="Muy Alta",1,))))))</f>
        <v>0.4</v>
      </c>
      <c r="J15" s="487" t="s">
        <v>188</v>
      </c>
      <c r="K15" s="481" t="str">
        <f ca="1">IF(NOT(ISERROR(MATCH(J15,'Tabla Impacto'!$B$221:$B$223,0))),'Tabla Impacto'!$F$223&amp;"Por favor no seleccionar los criterios de impacto(Afectación Económica o presupuestal y Pérdida Reputacional)",J15)</f>
        <v xml:space="preserve">     Entre 50 y 100 SMLMV </v>
      </c>
      <c r="L15" s="486" t="str">
        <f ca="1">IF(OR(K15='Tabla Impacto'!$C$11,K15='Tabla Impacto'!$D$11),"Leve",IF(OR(K15='Tabla Impacto'!$C$12,K15='Tabla Impacto'!$D$12),"Menor",IF(OR(K15='Tabla Impacto'!$C$13,K15='Tabla Impacto'!$D$13),"Moderado",IF(OR(K15='Tabla Impacto'!$C$14,K15='Tabla Impacto'!$D$14),"Mayor",IF(OR(K15='Tabla Impacto'!$C$15,K15='Tabla Impacto'!$D$15),"Catastrófico","")))))</f>
        <v>Moderado</v>
      </c>
      <c r="M15" s="481">
        <f ca="1">IF(L15="","",IF(L15="Leve",0.2,IF(L15="Menor",0.4,IF(L15="Moderado",0.6,IF(L15="Mayor",0.8,IF(L15="Catastrófico",1,))))))</f>
        <v>0.6</v>
      </c>
      <c r="N15" s="482" t="str">
        <f ca="1">IF(OR(AND(H15="Muy Baja",L15="Leve"),AND(H15="Muy Baja",L15="Menor"),AND(H15="Baja",L15="Leve")),"Bajo",IF(OR(AND(H15="Muy baja",L15="Moderado"),AND(H15="Baja",L15="Menor"),AND(H15="Baja",L15="Moderado"),AND(H15="Media",L15="Leve"),AND(H15="Media",L15="Menor"),AND(H15="Media",L15="Moderado"),AND(H15="Alta",L15="Leve"),AND(H15="Alta",L15="Menor")),"Moderado",IF(OR(AND(H15="Muy Baja",L15="Mayor"),AND(H15="Baja",L15="Mayor"),AND(H15="Media",L15="Mayor"),AND(H15="Alta",L15="Moderado"),AND(H15="Alta",L15="Mayor"),AND(H15="Muy Alta",L15="Leve"),AND(H15="Muy Alta",L15="Menor"),AND(H15="Muy Alta",L15="Moderado"),AND(H15="Muy Alta",L15="Mayor")),"Alto",IF(OR(AND(H15="Muy Baja",L15="Catastrófico"),AND(H15="Baja",L15="Catastrófico"),AND(H15="Media",L15="Catastrófico"),AND(H15="Alta",L15="Catastrófico"),AND(H15="Muy Alta",L15="Catastrófico")),"Extremo",""))))</f>
        <v>Moderado</v>
      </c>
      <c r="O15" s="245">
        <v>1</v>
      </c>
      <c r="P15" s="254" t="s">
        <v>453</v>
      </c>
      <c r="Q15" s="246" t="str">
        <f>IF(OR(R15="Preventivo",R15="Detectivo"),"Probabilidad",IF(R15="Correctivo","Impacto",""))</f>
        <v>Probabilidad</v>
      </c>
      <c r="R15" s="255" t="s">
        <v>123</v>
      </c>
      <c r="S15" s="255" t="s">
        <v>124</v>
      </c>
      <c r="T15" s="256" t="str">
        <f>IF(AND(R15="Preventivo",S15="Automático"),"50%",IF(AND(R15="Preventivo",S15="Manual"),"40%",IF(AND(R15="Detectivo",S15="Automático"),"40%",IF(AND(R15="Detectivo",S15="Manual"),"30%",IF(AND(R15="Correctivo",S15="Automático"),"35%",IF(AND(R15="Correctivo",S15="Manual"),"25%",""))))))</f>
        <v>40%</v>
      </c>
      <c r="U15" s="255" t="s">
        <v>125</v>
      </c>
      <c r="V15" s="255" t="s">
        <v>216</v>
      </c>
      <c r="W15" s="255" t="s">
        <v>127</v>
      </c>
      <c r="X15" s="233">
        <f>IFERROR(IF(Q15="Probabilidad",(I15-(+I15*T15)),IF(Q15="Impacto",I15,"")),"")</f>
        <v>0.24</v>
      </c>
      <c r="Y15" s="234" t="str">
        <f>IFERROR(IF(X15="","",IF(X15&lt;=0.2,"Muy Baja",IF(X15&lt;=0.4,"Baja",IF(X15&lt;=0.6,"Media",IF(X15&lt;=0.8,"Alta","Muy Alta"))))),"")</f>
        <v>Baja</v>
      </c>
      <c r="Z15" s="232">
        <f>+X15</f>
        <v>0.24</v>
      </c>
      <c r="AA15" s="260" t="str">
        <f ca="1">IFERROR(IF(AB15="","",IF(AB15&lt;=0.2,"Leve",IF(AB15&lt;=0.4,"Menor",IF(AB15&lt;=0.6,"Moderado",IF(AB15&lt;=0.8,"Mayor","Catastrófico"))))),"")</f>
        <v>Moderado</v>
      </c>
      <c r="AB15" s="233">
        <f ca="1">IFERROR(IF(Q15="Impacto",(M15-(+M15*T15)),IF(Q15="Probabilidad",M15,"")),"")</f>
        <v>0.6</v>
      </c>
      <c r="AC15" s="257" t="str">
        <f ca="1">IFERROR(IF(OR(AND(Y15="Muy Baja",AA15="Leve"),AND(Y15="Muy Baja",AA15="Menor"),AND(Y15="Baja",AA15="Leve")),"Bajo",IF(OR(AND(Y15="Muy baja",AA15="Moderado"),AND(Y15="Baja",AA15="Menor"),AND(Y15="Baja",AA15="Moderado"),AND(Y15="Media",AA15="Leve"),AND(Y15="Media",AA15="Menor"),AND(Y15="Media",AA15="Moderado"),AND(Y15="Alta",AA15="Leve"),AND(Y15="Alta",AA15="Menor")),"Moderado",IF(OR(AND(Y15="Muy Baja",AA15="Mayor"),AND(Y15="Baja",AA15="Mayor"),AND(Y15="Media",AA15="Mayor"),AND(Y15="Alta",AA15="Moderado"),AND(Y15="Alta",AA15="Mayor"),AND(Y15="Muy Alta",AA15="Leve"),AND(Y15="Muy Alta",AA15="Menor"),AND(Y15="Muy Alta",AA15="Moderado"),AND(Y15="Muy Alta",AA15="Mayor")),"Alto",IF(OR(AND(Y15="Muy Baja",AA15="Catastrófico"),AND(Y15="Baja",AA15="Catastrófico"),AND(Y15="Media",AA15="Catastrófico"),AND(Y15="Alta",AA15="Catastrófico"),AND(Y15="Muy Alta",AA15="Catastrófico")),"Extremo","")))),"")</f>
        <v>Moderado</v>
      </c>
      <c r="AD15" s="231" t="s">
        <v>128</v>
      </c>
      <c r="AE15" s="236" t="s">
        <v>528</v>
      </c>
      <c r="AF15" s="236" t="s">
        <v>452</v>
      </c>
      <c r="AG15" s="237">
        <v>45689</v>
      </c>
      <c r="AH15" s="237">
        <v>46022</v>
      </c>
      <c r="AI15" s="253">
        <v>45782</v>
      </c>
      <c r="AJ15" s="106" t="s">
        <v>572</v>
      </c>
      <c r="AK15" s="144"/>
      <c r="AL15" s="274">
        <v>1</v>
      </c>
      <c r="AM15" s="274">
        <v>1</v>
      </c>
      <c r="AN15" s="277">
        <f t="shared" si="0"/>
        <v>1</v>
      </c>
      <c r="AO15" s="274">
        <v>1</v>
      </c>
      <c r="AP15" s="274"/>
      <c r="AQ15" s="277">
        <f t="shared" si="1"/>
        <v>0</v>
      </c>
      <c r="AR15" s="274">
        <v>1</v>
      </c>
      <c r="AS15" s="274"/>
      <c r="AT15" s="277">
        <f t="shared" si="2"/>
        <v>0</v>
      </c>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row>
    <row r="16" spans="1:100" s="158" customFormat="1" ht="94.5" customHeight="1" x14ac:dyDescent="0.25">
      <c r="A16" s="461"/>
      <c r="B16" s="488"/>
      <c r="C16" s="488"/>
      <c r="D16" s="488"/>
      <c r="E16" s="489"/>
      <c r="F16" s="488"/>
      <c r="G16" s="485"/>
      <c r="H16" s="486"/>
      <c r="I16" s="481"/>
      <c r="J16" s="487"/>
      <c r="K16" s="481"/>
      <c r="L16" s="486"/>
      <c r="M16" s="481"/>
      <c r="N16" s="482"/>
      <c r="O16" s="245"/>
      <c r="P16" s="254"/>
      <c r="Q16" s="246"/>
      <c r="R16" s="255"/>
      <c r="S16" s="255"/>
      <c r="T16" s="256"/>
      <c r="U16" s="255"/>
      <c r="V16" s="255"/>
      <c r="W16" s="255"/>
      <c r="X16" s="259"/>
      <c r="Y16" s="260"/>
      <c r="Z16" s="247"/>
      <c r="AA16" s="249"/>
      <c r="AB16" s="247"/>
      <c r="AC16" s="250"/>
      <c r="AD16" s="231"/>
      <c r="AE16" s="149"/>
      <c r="AF16" s="236"/>
      <c r="AG16" s="237"/>
      <c r="AH16" s="237"/>
      <c r="AI16" s="251"/>
      <c r="AJ16" s="251"/>
      <c r="AK16" s="251"/>
      <c r="AL16" s="274"/>
      <c r="AM16" s="274"/>
      <c r="AN16" s="277" t="e">
        <f t="shared" si="0"/>
        <v>#DIV/0!</v>
      </c>
      <c r="AO16" s="274"/>
      <c r="AP16" s="274"/>
      <c r="AQ16" s="277" t="e">
        <f t="shared" si="1"/>
        <v>#DIV/0!</v>
      </c>
      <c r="AR16" s="274"/>
      <c r="AS16" s="274"/>
      <c r="AT16" s="277" t="e">
        <f t="shared" si="2"/>
        <v>#DIV/0!</v>
      </c>
    </row>
    <row r="17" spans="1:46" s="158" customFormat="1" ht="94.5" customHeight="1" x14ac:dyDescent="0.25">
      <c r="A17" s="461"/>
      <c r="B17" s="488"/>
      <c r="C17" s="488"/>
      <c r="D17" s="488"/>
      <c r="E17" s="489"/>
      <c r="F17" s="488"/>
      <c r="G17" s="485"/>
      <c r="H17" s="486"/>
      <c r="I17" s="481"/>
      <c r="J17" s="487"/>
      <c r="K17" s="481"/>
      <c r="L17" s="486"/>
      <c r="M17" s="481"/>
      <c r="N17" s="482"/>
      <c r="O17" s="245"/>
      <c r="P17" s="254"/>
      <c r="Q17" s="246"/>
      <c r="R17" s="255"/>
      <c r="S17" s="255"/>
      <c r="T17" s="256"/>
      <c r="U17" s="255"/>
      <c r="V17" s="255"/>
      <c r="W17" s="255"/>
      <c r="X17" s="259"/>
      <c r="Y17" s="260"/>
      <c r="Z17" s="247"/>
      <c r="AA17" s="249"/>
      <c r="AB17" s="247"/>
      <c r="AC17" s="250"/>
      <c r="AD17" s="231"/>
      <c r="AE17" s="149"/>
      <c r="AF17" s="236"/>
      <c r="AG17" s="237"/>
      <c r="AH17" s="237"/>
      <c r="AI17" s="251"/>
      <c r="AJ17" s="251"/>
      <c r="AK17" s="251"/>
      <c r="AL17" s="278"/>
      <c r="AM17" s="278"/>
      <c r="AN17" s="277"/>
      <c r="AO17" s="278"/>
      <c r="AP17" s="278"/>
      <c r="AQ17" s="277"/>
      <c r="AR17" s="278"/>
      <c r="AS17" s="278"/>
      <c r="AT17" s="277"/>
    </row>
    <row r="18" spans="1:46" ht="29.1" customHeight="1" x14ac:dyDescent="0.3">
      <c r="A18" s="26"/>
      <c r="B18" s="26"/>
      <c r="C18" s="26"/>
      <c r="D18" s="26"/>
      <c r="E18" s="7"/>
      <c r="F18" s="25"/>
      <c r="G18" s="7"/>
      <c r="H18" s="7"/>
      <c r="I18" s="7"/>
      <c r="J18" s="7"/>
      <c r="K18" s="7"/>
      <c r="L18" s="7"/>
      <c r="M18" s="7"/>
      <c r="N18" s="7"/>
      <c r="O18" s="25"/>
      <c r="P18" s="147"/>
      <c r="Q18" s="7"/>
      <c r="R18" s="7"/>
      <c r="S18" s="7"/>
      <c r="T18" s="7"/>
      <c r="U18" s="7"/>
      <c r="V18" s="7"/>
      <c r="W18" s="7"/>
      <c r="X18" s="7"/>
      <c r="Y18" s="7"/>
      <c r="Z18" s="7"/>
      <c r="AA18" s="7"/>
      <c r="AB18" s="7"/>
      <c r="AC18" s="7"/>
      <c r="AD18" s="7"/>
      <c r="AE18" s="7"/>
      <c r="AF18" s="7"/>
      <c r="AG18" s="7"/>
      <c r="AH18" s="7"/>
      <c r="AI18" s="25"/>
      <c r="AJ18" s="7"/>
      <c r="AK18" s="7"/>
      <c r="AL18" s="274">
        <f>SUM(AL12:AL17)</f>
        <v>3</v>
      </c>
      <c r="AM18" s="274">
        <f>SUM(AM12:AM17)</f>
        <v>3</v>
      </c>
      <c r="AN18" s="277">
        <f t="shared" si="0"/>
        <v>1</v>
      </c>
      <c r="AO18" s="274">
        <f>SUM(AO12:AO17)</f>
        <v>3</v>
      </c>
      <c r="AP18" s="274">
        <f>SUM(AP12:AP17)</f>
        <v>0</v>
      </c>
      <c r="AQ18" s="277">
        <f t="shared" si="1"/>
        <v>0</v>
      </c>
      <c r="AR18" s="274">
        <f>SUM(AR12:AR17)</f>
        <v>3</v>
      </c>
      <c r="AS18" s="274">
        <f>SUM(AS12:AS17)</f>
        <v>0</v>
      </c>
      <c r="AT18" s="277">
        <f t="shared" si="2"/>
        <v>0</v>
      </c>
    </row>
    <row r="19" spans="1:46" x14ac:dyDescent="0.3">
      <c r="A19" s="26"/>
      <c r="B19" s="26"/>
      <c r="C19" s="26"/>
      <c r="D19" s="26"/>
      <c r="E19" s="7"/>
      <c r="F19" s="25"/>
      <c r="G19" s="7"/>
      <c r="H19" s="7"/>
      <c r="I19" s="7"/>
      <c r="J19" s="7"/>
      <c r="K19" s="7"/>
      <c r="L19" s="7"/>
      <c r="M19" s="7"/>
      <c r="N19" s="7"/>
      <c r="O19" s="25"/>
      <c r="P19" s="147"/>
      <c r="Q19" s="7"/>
      <c r="R19" s="7"/>
      <c r="S19" s="7"/>
      <c r="T19" s="7"/>
      <c r="U19" s="7"/>
      <c r="V19" s="7"/>
      <c r="W19" s="7"/>
      <c r="X19" s="7"/>
      <c r="Y19" s="7"/>
      <c r="Z19" s="7"/>
      <c r="AA19" s="7"/>
      <c r="AB19" s="7"/>
      <c r="AC19" s="7"/>
      <c r="AD19" s="7"/>
      <c r="AE19" s="7"/>
      <c r="AF19" s="7"/>
      <c r="AG19" s="7"/>
      <c r="AH19" s="7"/>
      <c r="AI19" s="25"/>
      <c r="AJ19" s="7"/>
      <c r="AK19" s="7"/>
      <c r="AL19" s="7"/>
      <c r="AM19" s="7"/>
      <c r="AN19" s="7"/>
      <c r="AO19" s="7"/>
      <c r="AP19" s="7"/>
      <c r="AQ19" s="7"/>
      <c r="AR19" s="7"/>
      <c r="AS19" s="7"/>
      <c r="AT19" s="7"/>
    </row>
    <row r="20" spans="1:46" x14ac:dyDescent="0.3">
      <c r="A20" s="26"/>
      <c r="B20" s="26"/>
      <c r="C20" s="26"/>
      <c r="D20" s="26"/>
      <c r="E20" s="7"/>
      <c r="F20" s="25"/>
      <c r="G20" s="7"/>
      <c r="H20" s="7"/>
      <c r="I20" s="7"/>
      <c r="J20" s="7"/>
      <c r="K20" s="7"/>
      <c r="L20" s="7"/>
      <c r="M20" s="7"/>
      <c r="N20" s="7"/>
      <c r="O20" s="25"/>
      <c r="P20" s="147"/>
      <c r="Q20" s="7"/>
      <c r="R20" s="7"/>
      <c r="S20" s="7"/>
      <c r="T20" s="7"/>
      <c r="U20" s="7"/>
      <c r="V20" s="7"/>
      <c r="W20" s="7"/>
      <c r="X20" s="7"/>
      <c r="Y20" s="7"/>
      <c r="Z20" s="7"/>
      <c r="AA20" s="7"/>
      <c r="AB20" s="7"/>
      <c r="AC20" s="7"/>
      <c r="AD20" s="7"/>
      <c r="AE20" s="7"/>
      <c r="AF20" s="7"/>
      <c r="AG20" s="7"/>
      <c r="AH20" s="7"/>
      <c r="AI20" s="25"/>
      <c r="AJ20" s="7"/>
      <c r="AK20" s="7"/>
      <c r="AL20" s="7"/>
      <c r="AM20" s="7"/>
      <c r="AN20" s="7"/>
      <c r="AO20" s="7"/>
      <c r="AP20" s="7"/>
      <c r="AQ20" s="7"/>
      <c r="AR20" s="7"/>
      <c r="AS20" s="7"/>
      <c r="AT20" s="7"/>
    </row>
    <row r="21" spans="1:46" x14ac:dyDescent="0.3">
      <c r="A21" s="26"/>
      <c r="B21" s="26"/>
      <c r="C21" s="26"/>
      <c r="D21" s="26"/>
      <c r="E21" s="7"/>
      <c r="F21" s="25"/>
      <c r="G21" s="7"/>
      <c r="H21" s="7"/>
      <c r="I21" s="7"/>
      <c r="J21" s="7"/>
      <c r="K21" s="7"/>
      <c r="L21" s="7"/>
      <c r="M21" s="7"/>
      <c r="N21" s="7"/>
      <c r="O21" s="25"/>
      <c r="P21" s="147"/>
      <c r="Q21" s="7"/>
      <c r="R21" s="7"/>
      <c r="S21" s="7"/>
      <c r="T21" s="7"/>
      <c r="U21" s="7"/>
      <c r="V21" s="7"/>
      <c r="W21" s="7"/>
      <c r="X21" s="7"/>
      <c r="Y21" s="7"/>
      <c r="Z21" s="7"/>
      <c r="AA21" s="7"/>
      <c r="AB21" s="7"/>
      <c r="AC21" s="7"/>
      <c r="AD21" s="7"/>
      <c r="AE21" s="7"/>
      <c r="AF21" s="7"/>
      <c r="AG21" s="7"/>
      <c r="AH21" s="7"/>
      <c r="AI21" s="25"/>
      <c r="AJ21" s="7"/>
      <c r="AK21" s="7"/>
      <c r="AL21" s="7"/>
      <c r="AM21" s="7"/>
      <c r="AN21" s="7"/>
      <c r="AO21" s="7"/>
      <c r="AP21" s="7"/>
      <c r="AQ21" s="7"/>
      <c r="AR21" s="7"/>
      <c r="AS21" s="7"/>
      <c r="AT21" s="7"/>
    </row>
    <row r="22" spans="1:46" x14ac:dyDescent="0.3">
      <c r="A22" s="26"/>
      <c r="B22" s="26"/>
      <c r="C22" s="26"/>
      <c r="D22" s="26"/>
      <c r="E22" s="7"/>
      <c r="F22" s="25"/>
      <c r="G22" s="7"/>
      <c r="H22" s="7"/>
      <c r="I22" s="7"/>
      <c r="J22" s="7"/>
      <c r="K22" s="7"/>
      <c r="L22" s="7"/>
      <c r="M22" s="7"/>
      <c r="N22" s="7"/>
      <c r="O22" s="25"/>
      <c r="P22" s="147"/>
      <c r="Q22" s="7"/>
      <c r="R22" s="7"/>
      <c r="S22" s="7"/>
      <c r="T22" s="7"/>
      <c r="U22" s="7"/>
      <c r="V22" s="7"/>
      <c r="W22" s="7"/>
      <c r="X22" s="7"/>
      <c r="Y22" s="7"/>
      <c r="Z22" s="7"/>
      <c r="AA22" s="7"/>
      <c r="AB22" s="7"/>
      <c r="AC22" s="7"/>
      <c r="AD22" s="7"/>
      <c r="AE22" s="7"/>
      <c r="AF22" s="7"/>
      <c r="AG22" s="7"/>
      <c r="AH22" s="7"/>
      <c r="AI22" s="25"/>
      <c r="AJ22" s="7"/>
      <c r="AK22" s="7"/>
      <c r="AL22" s="7"/>
      <c r="AM22" s="7"/>
      <c r="AN22" s="7"/>
      <c r="AO22" s="7"/>
      <c r="AP22" s="7"/>
      <c r="AQ22" s="7"/>
      <c r="AR22" s="7"/>
      <c r="AS22" s="7"/>
      <c r="AT22" s="7"/>
    </row>
    <row r="23" spans="1:46" x14ac:dyDescent="0.3">
      <c r="A23" s="26"/>
      <c r="B23" s="26"/>
      <c r="C23" s="26"/>
      <c r="D23" s="26"/>
      <c r="E23" s="7"/>
      <c r="F23" s="25"/>
      <c r="G23" s="7"/>
      <c r="H23" s="7"/>
      <c r="I23" s="7"/>
      <c r="J23" s="7"/>
      <c r="K23" s="7"/>
      <c r="L23" s="7"/>
      <c r="M23" s="7"/>
      <c r="N23" s="7"/>
      <c r="O23" s="25"/>
      <c r="P23" s="147"/>
      <c r="Q23" s="7"/>
      <c r="R23" s="7"/>
      <c r="S23" s="7"/>
      <c r="T23" s="7"/>
      <c r="U23" s="7"/>
      <c r="V23" s="7"/>
      <c r="W23" s="7"/>
      <c r="X23" s="7"/>
      <c r="Y23" s="7"/>
      <c r="Z23" s="7"/>
      <c r="AA23" s="7"/>
      <c r="AB23" s="7"/>
      <c r="AC23" s="7"/>
      <c r="AD23" s="7"/>
      <c r="AE23" s="7"/>
      <c r="AF23" s="7"/>
      <c r="AG23" s="7"/>
      <c r="AH23" s="7"/>
      <c r="AI23" s="25"/>
      <c r="AJ23" s="7"/>
      <c r="AK23" s="7"/>
      <c r="AL23" s="7"/>
      <c r="AM23" s="7"/>
      <c r="AN23" s="7"/>
      <c r="AO23" s="7"/>
      <c r="AP23" s="7"/>
      <c r="AQ23" s="7"/>
      <c r="AR23" s="7"/>
      <c r="AS23" s="7"/>
      <c r="AT23" s="7"/>
    </row>
    <row r="24" spans="1:46" x14ac:dyDescent="0.3">
      <c r="A24" s="26"/>
      <c r="B24" s="26"/>
      <c r="C24" s="26"/>
      <c r="D24" s="26"/>
      <c r="E24" s="7"/>
      <c r="F24" s="25"/>
      <c r="G24" s="7"/>
      <c r="H24" s="7"/>
      <c r="I24" s="7"/>
      <c r="J24" s="7"/>
      <c r="K24" s="7"/>
      <c r="L24" s="7"/>
      <c r="M24" s="7"/>
      <c r="N24" s="7"/>
      <c r="O24" s="25"/>
      <c r="P24" s="147"/>
      <c r="Q24" s="7"/>
      <c r="R24" s="7"/>
      <c r="S24" s="7"/>
      <c r="T24" s="7"/>
      <c r="U24" s="7"/>
      <c r="V24" s="7"/>
      <c r="W24" s="7"/>
      <c r="X24" s="7"/>
      <c r="Y24" s="7"/>
      <c r="Z24" s="7"/>
      <c r="AA24" s="7"/>
      <c r="AB24" s="7"/>
      <c r="AC24" s="7"/>
      <c r="AD24" s="7"/>
      <c r="AE24" s="7"/>
      <c r="AF24" s="7"/>
      <c r="AG24" s="7"/>
      <c r="AH24" s="7"/>
      <c r="AI24" s="25"/>
      <c r="AJ24" s="7"/>
      <c r="AK24" s="7"/>
      <c r="AL24" s="7"/>
      <c r="AM24" s="7"/>
      <c r="AN24" s="7"/>
      <c r="AO24" s="7"/>
      <c r="AP24" s="7"/>
      <c r="AQ24" s="7"/>
      <c r="AR24" s="7"/>
      <c r="AS24" s="7"/>
      <c r="AT24" s="7"/>
    </row>
    <row r="25" spans="1:46" x14ac:dyDescent="0.3">
      <c r="A25" s="26"/>
      <c r="B25" s="26"/>
      <c r="C25" s="26"/>
      <c r="D25" s="26"/>
      <c r="E25" s="7"/>
      <c r="F25" s="25"/>
      <c r="G25" s="7"/>
      <c r="H25" s="7"/>
      <c r="I25" s="7"/>
      <c r="J25" s="7"/>
      <c r="K25" s="7"/>
      <c r="L25" s="7"/>
      <c r="M25" s="7"/>
      <c r="N25" s="7"/>
      <c r="O25" s="25"/>
      <c r="P25" s="147"/>
      <c r="Q25" s="7"/>
      <c r="R25" s="7"/>
      <c r="S25" s="7"/>
      <c r="T25" s="7"/>
      <c r="U25" s="7"/>
      <c r="V25" s="7"/>
      <c r="W25" s="7"/>
      <c r="X25" s="7"/>
      <c r="Y25" s="7"/>
      <c r="Z25" s="7"/>
      <c r="AA25" s="7"/>
      <c r="AB25" s="7"/>
      <c r="AC25" s="7"/>
      <c r="AD25" s="7"/>
      <c r="AE25" s="7"/>
      <c r="AF25" s="7"/>
      <c r="AG25" s="7"/>
      <c r="AH25" s="7"/>
      <c r="AI25" s="25"/>
      <c r="AJ25" s="7"/>
      <c r="AK25" s="7"/>
      <c r="AL25" s="7"/>
      <c r="AM25" s="7"/>
      <c r="AN25" s="7"/>
      <c r="AO25" s="7"/>
      <c r="AP25" s="7"/>
      <c r="AQ25" s="7"/>
      <c r="AR25" s="7"/>
      <c r="AS25" s="7"/>
      <c r="AT25" s="7"/>
    </row>
    <row r="26" spans="1:46" x14ac:dyDescent="0.3">
      <c r="A26" s="26"/>
      <c r="B26" s="26"/>
      <c r="C26" s="26"/>
      <c r="D26" s="26"/>
      <c r="E26" s="7"/>
      <c r="F26" s="25"/>
      <c r="G26" s="7"/>
      <c r="H26" s="7"/>
      <c r="I26" s="7"/>
      <c r="J26" s="7"/>
      <c r="K26" s="7"/>
      <c r="L26" s="7"/>
      <c r="M26" s="7"/>
      <c r="N26" s="7"/>
      <c r="O26" s="25"/>
      <c r="P26" s="147"/>
      <c r="Q26" s="7"/>
      <c r="R26" s="7"/>
      <c r="S26" s="7"/>
      <c r="T26" s="7"/>
      <c r="U26" s="7"/>
      <c r="V26" s="7"/>
      <c r="W26" s="7"/>
      <c r="X26" s="7"/>
      <c r="Y26" s="7"/>
      <c r="Z26" s="7"/>
      <c r="AA26" s="7"/>
      <c r="AB26" s="7"/>
      <c r="AC26" s="7"/>
      <c r="AD26" s="7"/>
      <c r="AE26" s="7"/>
      <c r="AF26" s="7"/>
      <c r="AG26" s="7"/>
      <c r="AH26" s="7"/>
      <c r="AI26" s="25"/>
      <c r="AJ26" s="7"/>
      <c r="AK26" s="7"/>
      <c r="AL26" s="7"/>
      <c r="AM26" s="7"/>
      <c r="AN26" s="7"/>
      <c r="AO26" s="7"/>
      <c r="AP26" s="7"/>
      <c r="AQ26" s="7"/>
      <c r="AR26" s="7"/>
      <c r="AS26" s="7"/>
      <c r="AT26" s="7"/>
    </row>
    <row r="27" spans="1:46" x14ac:dyDescent="0.3">
      <c r="A27" s="26"/>
      <c r="B27" s="26"/>
      <c r="C27" s="26"/>
      <c r="D27" s="26"/>
      <c r="E27" s="7"/>
      <c r="F27" s="25"/>
      <c r="G27" s="7"/>
      <c r="H27" s="7"/>
      <c r="I27" s="7"/>
      <c r="J27" s="7"/>
      <c r="K27" s="7"/>
      <c r="L27" s="7"/>
      <c r="M27" s="7"/>
      <c r="N27" s="7"/>
      <c r="O27" s="25"/>
      <c r="P27" s="147"/>
      <c r="Q27" s="7"/>
      <c r="R27" s="7"/>
      <c r="S27" s="7"/>
      <c r="T27" s="7"/>
      <c r="U27" s="7"/>
      <c r="V27" s="7"/>
      <c r="W27" s="7"/>
      <c r="X27" s="7"/>
      <c r="Y27" s="7"/>
      <c r="Z27" s="7"/>
      <c r="AA27" s="7"/>
      <c r="AB27" s="7"/>
      <c r="AC27" s="7"/>
      <c r="AD27" s="7"/>
      <c r="AE27" s="7"/>
      <c r="AF27" s="7"/>
      <c r="AG27" s="7"/>
      <c r="AH27" s="7"/>
      <c r="AI27" s="25"/>
      <c r="AJ27" s="7"/>
      <c r="AK27" s="7"/>
      <c r="AL27" s="7"/>
      <c r="AM27" s="7"/>
      <c r="AN27" s="7"/>
      <c r="AO27" s="7"/>
      <c r="AP27" s="7"/>
      <c r="AQ27" s="7"/>
      <c r="AR27" s="7"/>
      <c r="AS27" s="7"/>
      <c r="AT27" s="7"/>
    </row>
    <row r="28" spans="1:46" x14ac:dyDescent="0.3">
      <c r="A28" s="26"/>
      <c r="B28" s="26"/>
      <c r="C28" s="26"/>
      <c r="D28" s="26"/>
      <c r="E28" s="7"/>
      <c r="F28" s="25"/>
      <c r="G28" s="7"/>
      <c r="H28" s="7"/>
      <c r="I28" s="7"/>
      <c r="J28" s="7"/>
      <c r="K28" s="7"/>
      <c r="L28" s="7"/>
      <c r="M28" s="7"/>
      <c r="N28" s="7"/>
      <c r="O28" s="25"/>
      <c r="P28" s="147"/>
      <c r="Q28" s="7"/>
      <c r="R28" s="7"/>
      <c r="S28" s="7"/>
      <c r="T28" s="7"/>
      <c r="U28" s="7"/>
      <c r="V28" s="7"/>
      <c r="W28" s="7"/>
      <c r="X28" s="7"/>
      <c r="Y28" s="7"/>
      <c r="Z28" s="7"/>
      <c r="AA28" s="7"/>
      <c r="AB28" s="7"/>
      <c r="AC28" s="7"/>
      <c r="AD28" s="7"/>
      <c r="AE28" s="7"/>
      <c r="AF28" s="7"/>
      <c r="AG28" s="7"/>
      <c r="AH28" s="7"/>
      <c r="AI28" s="25"/>
      <c r="AJ28" s="7"/>
      <c r="AK28" s="7"/>
      <c r="AL28" s="7"/>
      <c r="AM28" s="7"/>
      <c r="AN28" s="7"/>
      <c r="AO28" s="7"/>
      <c r="AP28" s="7"/>
      <c r="AQ28" s="7"/>
      <c r="AR28" s="7"/>
      <c r="AS28" s="7"/>
      <c r="AT28" s="7"/>
    </row>
    <row r="29" spans="1:46" x14ac:dyDescent="0.3">
      <c r="A29" s="26"/>
      <c r="B29" s="26"/>
      <c r="C29" s="26"/>
      <c r="D29" s="26"/>
      <c r="E29" s="7"/>
      <c r="F29" s="25"/>
      <c r="G29" s="7"/>
      <c r="H29" s="7"/>
      <c r="I29" s="7"/>
      <c r="J29" s="7"/>
      <c r="K29" s="7"/>
      <c r="L29" s="7"/>
      <c r="M29" s="7"/>
      <c r="N29" s="7"/>
      <c r="O29" s="25"/>
      <c r="P29" s="147"/>
      <c r="Q29" s="7"/>
      <c r="R29" s="7"/>
      <c r="S29" s="7"/>
      <c r="T29" s="7"/>
      <c r="U29" s="7"/>
      <c r="V29" s="7"/>
      <c r="W29" s="7"/>
      <c r="X29" s="7"/>
      <c r="Y29" s="7"/>
      <c r="Z29" s="7"/>
      <c r="AA29" s="7"/>
      <c r="AB29" s="7"/>
      <c r="AC29" s="7"/>
      <c r="AD29" s="7"/>
      <c r="AE29" s="7"/>
      <c r="AF29" s="7"/>
      <c r="AG29" s="7"/>
      <c r="AH29" s="7"/>
      <c r="AI29" s="25"/>
      <c r="AJ29" s="7"/>
      <c r="AK29" s="7"/>
      <c r="AL29" s="7"/>
      <c r="AM29" s="7"/>
      <c r="AN29" s="7"/>
      <c r="AO29" s="7"/>
      <c r="AP29" s="7"/>
      <c r="AQ29" s="7"/>
      <c r="AR29" s="7"/>
      <c r="AS29" s="7"/>
      <c r="AT29" s="7"/>
    </row>
    <row r="30" spans="1:46" x14ac:dyDescent="0.3">
      <c r="A30" s="26"/>
      <c r="B30" s="26"/>
      <c r="C30" s="26"/>
      <c r="D30" s="26"/>
      <c r="E30" s="7"/>
      <c r="F30" s="25"/>
      <c r="G30" s="7"/>
      <c r="H30" s="7"/>
      <c r="I30" s="7"/>
      <c r="J30" s="7"/>
      <c r="K30" s="7"/>
      <c r="L30" s="7"/>
      <c r="M30" s="7"/>
      <c r="N30" s="7"/>
      <c r="O30" s="25"/>
      <c r="P30" s="147"/>
      <c r="Q30" s="7"/>
      <c r="R30" s="7"/>
      <c r="S30" s="7"/>
      <c r="T30" s="7"/>
      <c r="U30" s="7"/>
      <c r="V30" s="7"/>
      <c r="W30" s="7"/>
      <c r="X30" s="7"/>
      <c r="Y30" s="7"/>
      <c r="Z30" s="7"/>
      <c r="AA30" s="7"/>
      <c r="AB30" s="7"/>
      <c r="AC30" s="7"/>
      <c r="AD30" s="7"/>
      <c r="AE30" s="7"/>
      <c r="AF30" s="7"/>
      <c r="AG30" s="7"/>
      <c r="AH30" s="7"/>
      <c r="AI30" s="25"/>
      <c r="AJ30" s="7"/>
      <c r="AK30" s="7"/>
      <c r="AL30" s="7"/>
      <c r="AM30" s="7"/>
      <c r="AN30" s="7"/>
      <c r="AO30" s="7"/>
      <c r="AP30" s="7"/>
      <c r="AQ30" s="7"/>
      <c r="AR30" s="7"/>
      <c r="AS30" s="7"/>
      <c r="AT30" s="7"/>
    </row>
    <row r="31" spans="1:46" x14ac:dyDescent="0.3">
      <c r="A31" s="26"/>
      <c r="B31" s="26"/>
      <c r="C31" s="26"/>
      <c r="D31" s="26"/>
      <c r="E31" s="7"/>
      <c r="F31" s="25"/>
      <c r="G31" s="7"/>
      <c r="H31" s="7"/>
      <c r="I31" s="7"/>
      <c r="J31" s="7"/>
      <c r="K31" s="7"/>
      <c r="L31" s="7"/>
      <c r="M31" s="7"/>
      <c r="N31" s="7"/>
      <c r="O31" s="25"/>
      <c r="P31" s="147"/>
      <c r="Q31" s="7"/>
      <c r="R31" s="7"/>
      <c r="S31" s="7"/>
      <c r="T31" s="7"/>
      <c r="U31" s="7"/>
      <c r="V31" s="7"/>
      <c r="W31" s="7"/>
      <c r="X31" s="7"/>
      <c r="Y31" s="7"/>
      <c r="Z31" s="7"/>
      <c r="AA31" s="7"/>
      <c r="AB31" s="7"/>
      <c r="AC31" s="7"/>
      <c r="AD31" s="7"/>
      <c r="AE31" s="7"/>
      <c r="AF31" s="7"/>
      <c r="AG31" s="7"/>
      <c r="AH31" s="7"/>
      <c r="AI31" s="25"/>
      <c r="AJ31" s="7"/>
      <c r="AK31" s="7"/>
      <c r="AL31" s="7"/>
      <c r="AM31" s="7"/>
      <c r="AN31" s="7"/>
      <c r="AO31" s="7"/>
      <c r="AP31" s="7"/>
      <c r="AQ31" s="7"/>
      <c r="AR31" s="7"/>
      <c r="AS31" s="7"/>
      <c r="AT31" s="7"/>
    </row>
    <row r="32" spans="1:46" x14ac:dyDescent="0.3">
      <c r="A32" s="26"/>
      <c r="B32" s="26"/>
      <c r="C32" s="26"/>
      <c r="D32" s="26"/>
      <c r="E32" s="7"/>
      <c r="F32" s="25"/>
      <c r="G32" s="7"/>
      <c r="H32" s="7"/>
      <c r="I32" s="7"/>
      <c r="J32" s="7"/>
      <c r="K32" s="7"/>
      <c r="L32" s="7"/>
      <c r="M32" s="7"/>
      <c r="N32" s="7"/>
      <c r="O32" s="25"/>
      <c r="P32" s="147"/>
      <c r="Q32" s="7"/>
      <c r="R32" s="7"/>
      <c r="S32" s="7"/>
      <c r="T32" s="7"/>
      <c r="U32" s="7"/>
      <c r="V32" s="7"/>
      <c r="W32" s="7"/>
      <c r="X32" s="7"/>
      <c r="Y32" s="7"/>
      <c r="Z32" s="7"/>
      <c r="AA32" s="7"/>
      <c r="AB32" s="7"/>
      <c r="AC32" s="7"/>
      <c r="AD32" s="7"/>
      <c r="AE32" s="7"/>
      <c r="AF32" s="7"/>
      <c r="AG32" s="7"/>
      <c r="AH32" s="7"/>
      <c r="AI32" s="25"/>
      <c r="AJ32" s="7"/>
      <c r="AK32" s="7"/>
      <c r="AL32" s="7"/>
      <c r="AM32" s="7"/>
      <c r="AN32" s="7"/>
      <c r="AO32" s="7"/>
      <c r="AP32" s="7"/>
      <c r="AQ32" s="7"/>
      <c r="AR32" s="7"/>
      <c r="AS32" s="7"/>
      <c r="AT32" s="7"/>
    </row>
    <row r="33" spans="1:46" x14ac:dyDescent="0.3">
      <c r="A33" s="26"/>
      <c r="B33" s="26"/>
      <c r="C33" s="26"/>
      <c r="D33" s="26"/>
      <c r="E33" s="7"/>
      <c r="F33" s="25"/>
      <c r="G33" s="7"/>
      <c r="H33" s="7"/>
      <c r="I33" s="7"/>
      <c r="J33" s="7"/>
      <c r="K33" s="7"/>
      <c r="L33" s="7"/>
      <c r="M33" s="7"/>
      <c r="N33" s="7"/>
      <c r="O33" s="25"/>
      <c r="P33" s="147"/>
      <c r="Q33" s="7"/>
      <c r="R33" s="7"/>
      <c r="S33" s="7"/>
      <c r="T33" s="7"/>
      <c r="U33" s="7"/>
      <c r="V33" s="7"/>
      <c r="W33" s="7"/>
      <c r="X33" s="7"/>
      <c r="Y33" s="7"/>
      <c r="Z33" s="7"/>
      <c r="AA33" s="7"/>
      <c r="AB33" s="7"/>
      <c r="AC33" s="7"/>
      <c r="AD33" s="7"/>
      <c r="AE33" s="7"/>
      <c r="AF33" s="7"/>
      <c r="AG33" s="7"/>
      <c r="AH33" s="7"/>
      <c r="AI33" s="25"/>
      <c r="AJ33" s="7"/>
      <c r="AK33" s="7"/>
      <c r="AL33" s="7"/>
      <c r="AM33" s="7"/>
      <c r="AN33" s="7"/>
      <c r="AO33" s="7"/>
      <c r="AP33" s="7"/>
      <c r="AQ33" s="7"/>
      <c r="AR33" s="7"/>
      <c r="AS33" s="7"/>
      <c r="AT33" s="7"/>
    </row>
    <row r="34" spans="1:46" x14ac:dyDescent="0.3">
      <c r="A34" s="26"/>
      <c r="B34" s="26"/>
      <c r="C34" s="26"/>
      <c r="D34" s="26"/>
      <c r="E34" s="7"/>
      <c r="F34" s="25"/>
      <c r="G34" s="7"/>
      <c r="H34" s="7"/>
      <c r="I34" s="7"/>
      <c r="J34" s="7"/>
      <c r="K34" s="7"/>
      <c r="L34" s="7"/>
      <c r="M34" s="7"/>
      <c r="N34" s="7"/>
      <c r="O34" s="25"/>
      <c r="P34" s="147"/>
      <c r="Q34" s="7"/>
      <c r="R34" s="7"/>
      <c r="S34" s="7"/>
      <c r="T34" s="7"/>
      <c r="U34" s="7"/>
      <c r="V34" s="7"/>
      <c r="W34" s="7"/>
      <c r="X34" s="7"/>
      <c r="Y34" s="7"/>
      <c r="Z34" s="7"/>
      <c r="AA34" s="7"/>
      <c r="AB34" s="7"/>
      <c r="AC34" s="7"/>
      <c r="AD34" s="7"/>
      <c r="AE34" s="7"/>
      <c r="AF34" s="7"/>
      <c r="AG34" s="7"/>
      <c r="AH34" s="7"/>
      <c r="AI34" s="25"/>
      <c r="AJ34" s="7"/>
      <c r="AK34" s="7"/>
      <c r="AL34" s="7"/>
      <c r="AM34" s="7"/>
      <c r="AN34" s="7"/>
      <c r="AO34" s="7"/>
      <c r="AP34" s="7"/>
      <c r="AQ34" s="7"/>
      <c r="AR34" s="7"/>
      <c r="AS34" s="7"/>
      <c r="AT34" s="7"/>
    </row>
    <row r="35" spans="1:46" x14ac:dyDescent="0.3">
      <c r="A35" s="26"/>
      <c r="B35" s="26"/>
      <c r="C35" s="26"/>
      <c r="D35" s="26"/>
      <c r="E35" s="7"/>
      <c r="F35" s="25"/>
      <c r="G35" s="7"/>
      <c r="H35" s="7"/>
      <c r="I35" s="7"/>
      <c r="J35" s="7"/>
      <c r="K35" s="7"/>
      <c r="L35" s="7"/>
      <c r="M35" s="7"/>
      <c r="N35" s="7"/>
      <c r="O35" s="25"/>
      <c r="P35" s="147"/>
      <c r="Q35" s="7"/>
      <c r="R35" s="7"/>
      <c r="S35" s="7"/>
      <c r="T35" s="7"/>
      <c r="U35" s="7"/>
      <c r="V35" s="7"/>
      <c r="W35" s="7"/>
      <c r="X35" s="7"/>
      <c r="Y35" s="7"/>
      <c r="Z35" s="7"/>
      <c r="AA35" s="7"/>
      <c r="AB35" s="7"/>
      <c r="AC35" s="7"/>
      <c r="AD35" s="7"/>
      <c r="AE35" s="7"/>
      <c r="AF35" s="7"/>
      <c r="AG35" s="7"/>
      <c r="AH35" s="7"/>
      <c r="AI35" s="25"/>
      <c r="AJ35" s="7"/>
      <c r="AK35" s="7"/>
      <c r="AL35" s="7"/>
      <c r="AM35" s="7"/>
      <c r="AN35" s="7"/>
      <c r="AO35" s="7"/>
      <c r="AP35" s="7"/>
      <c r="AQ35" s="7"/>
      <c r="AR35" s="7"/>
      <c r="AS35" s="7"/>
      <c r="AT35" s="7"/>
    </row>
    <row r="36" spans="1:46" x14ac:dyDescent="0.3">
      <c r="A36" s="26"/>
      <c r="B36" s="26"/>
      <c r="C36" s="26"/>
      <c r="D36" s="26"/>
      <c r="E36" s="7"/>
      <c r="F36" s="25"/>
      <c r="G36" s="7"/>
      <c r="H36" s="7"/>
      <c r="I36" s="7"/>
      <c r="J36" s="7"/>
      <c r="K36" s="7"/>
      <c r="L36" s="7"/>
      <c r="M36" s="7"/>
      <c r="N36" s="7"/>
      <c r="O36" s="25"/>
      <c r="P36" s="147"/>
      <c r="Q36" s="7"/>
      <c r="R36" s="7"/>
      <c r="S36" s="7"/>
      <c r="T36" s="7"/>
      <c r="U36" s="7"/>
      <c r="V36" s="7"/>
      <c r="W36" s="7"/>
      <c r="X36" s="7"/>
      <c r="Y36" s="7"/>
      <c r="Z36" s="7"/>
      <c r="AA36" s="7"/>
      <c r="AB36" s="7"/>
      <c r="AC36" s="7"/>
      <c r="AD36" s="7"/>
      <c r="AE36" s="7"/>
      <c r="AF36" s="7"/>
      <c r="AG36" s="7"/>
      <c r="AH36" s="7"/>
      <c r="AI36" s="25"/>
      <c r="AJ36" s="7"/>
      <c r="AK36" s="7"/>
      <c r="AL36" s="7"/>
      <c r="AM36" s="7"/>
      <c r="AN36" s="7"/>
      <c r="AO36" s="7"/>
      <c r="AP36" s="7"/>
      <c r="AQ36" s="7"/>
      <c r="AR36" s="7"/>
      <c r="AS36" s="7"/>
      <c r="AT36" s="7"/>
    </row>
    <row r="37" spans="1:46" x14ac:dyDescent="0.3">
      <c r="A37" s="26"/>
      <c r="B37" s="26"/>
      <c r="C37" s="26"/>
      <c r="D37" s="26"/>
      <c r="E37" s="7"/>
      <c r="F37" s="25"/>
      <c r="G37" s="7"/>
      <c r="H37" s="7"/>
      <c r="I37" s="7"/>
      <c r="J37" s="7"/>
      <c r="K37" s="7"/>
      <c r="L37" s="7"/>
      <c r="M37" s="7"/>
      <c r="N37" s="7"/>
      <c r="O37" s="25"/>
      <c r="P37" s="147"/>
      <c r="Q37" s="7"/>
      <c r="R37" s="7"/>
      <c r="S37" s="7"/>
      <c r="T37" s="7"/>
      <c r="U37" s="7"/>
      <c r="V37" s="7"/>
      <c r="W37" s="7"/>
      <c r="X37" s="7"/>
      <c r="Y37" s="7"/>
      <c r="Z37" s="7"/>
      <c r="AA37" s="7"/>
      <c r="AB37" s="7"/>
      <c r="AC37" s="7"/>
      <c r="AD37" s="7"/>
      <c r="AE37" s="7"/>
      <c r="AF37" s="7"/>
      <c r="AG37" s="7"/>
      <c r="AH37" s="7"/>
      <c r="AI37" s="25"/>
      <c r="AJ37" s="7"/>
      <c r="AK37" s="7"/>
      <c r="AL37" s="7"/>
      <c r="AM37" s="7"/>
      <c r="AN37" s="7"/>
      <c r="AO37" s="7"/>
      <c r="AP37" s="7"/>
      <c r="AQ37" s="7"/>
      <c r="AR37" s="7"/>
      <c r="AS37" s="7"/>
      <c r="AT37" s="7"/>
    </row>
    <row r="38" spans="1:46" x14ac:dyDescent="0.3">
      <c r="A38" s="26"/>
      <c r="B38" s="26"/>
      <c r="C38" s="26"/>
      <c r="D38" s="26"/>
      <c r="E38" s="7"/>
      <c r="F38" s="25"/>
      <c r="G38" s="7"/>
      <c r="H38" s="7"/>
      <c r="I38" s="7"/>
      <c r="J38" s="7"/>
      <c r="K38" s="7"/>
      <c r="L38" s="7"/>
      <c r="M38" s="7"/>
      <c r="N38" s="7"/>
      <c r="O38" s="25"/>
      <c r="P38" s="147"/>
      <c r="Q38" s="7"/>
      <c r="R38" s="7"/>
      <c r="S38" s="7"/>
      <c r="T38" s="7"/>
      <c r="U38" s="7"/>
      <c r="V38" s="7"/>
      <c r="W38" s="7"/>
      <c r="X38" s="7"/>
      <c r="Y38" s="7"/>
      <c r="Z38" s="7"/>
      <c r="AA38" s="7"/>
      <c r="AB38" s="7"/>
      <c r="AC38" s="7"/>
      <c r="AD38" s="7"/>
      <c r="AE38" s="7"/>
      <c r="AF38" s="7"/>
      <c r="AG38" s="7"/>
      <c r="AH38" s="7"/>
      <c r="AI38" s="25"/>
      <c r="AJ38" s="7"/>
      <c r="AK38" s="7"/>
      <c r="AL38" s="7"/>
      <c r="AM38" s="7"/>
      <c r="AN38" s="7"/>
      <c r="AO38" s="7"/>
      <c r="AP38" s="7"/>
      <c r="AQ38" s="7"/>
      <c r="AR38" s="7"/>
      <c r="AS38" s="7"/>
      <c r="AT38" s="7"/>
    </row>
    <row r="39" spans="1:46" x14ac:dyDescent="0.3">
      <c r="A39" s="26"/>
      <c r="B39" s="26"/>
      <c r="C39" s="26"/>
      <c r="D39" s="26"/>
      <c r="E39" s="7"/>
      <c r="F39" s="25"/>
      <c r="G39" s="7"/>
      <c r="H39" s="7"/>
      <c r="I39" s="7"/>
      <c r="J39" s="7"/>
      <c r="K39" s="7"/>
      <c r="L39" s="7"/>
      <c r="M39" s="7"/>
      <c r="N39" s="7"/>
      <c r="O39" s="25"/>
      <c r="P39" s="147"/>
      <c r="Q39" s="7"/>
      <c r="R39" s="7"/>
      <c r="S39" s="7"/>
      <c r="T39" s="7"/>
      <c r="U39" s="7"/>
      <c r="V39" s="7"/>
      <c r="W39" s="7"/>
      <c r="X39" s="7"/>
      <c r="Y39" s="7"/>
      <c r="Z39" s="7"/>
      <c r="AA39" s="7"/>
      <c r="AB39" s="7"/>
      <c r="AC39" s="7"/>
      <c r="AD39" s="7"/>
      <c r="AE39" s="7"/>
      <c r="AF39" s="7"/>
      <c r="AG39" s="7"/>
      <c r="AH39" s="7"/>
      <c r="AI39" s="25"/>
      <c r="AJ39" s="7"/>
      <c r="AK39" s="7"/>
      <c r="AL39" s="7"/>
      <c r="AM39" s="7"/>
      <c r="AN39" s="7"/>
      <c r="AO39" s="7"/>
      <c r="AP39" s="7"/>
      <c r="AQ39" s="7"/>
      <c r="AR39" s="7"/>
      <c r="AS39" s="7"/>
      <c r="AT39" s="7"/>
    </row>
    <row r="40" spans="1:46" x14ac:dyDescent="0.3">
      <c r="A40" s="26"/>
      <c r="B40" s="26"/>
      <c r="C40" s="26"/>
      <c r="D40" s="26"/>
      <c r="E40" s="7"/>
      <c r="F40" s="25"/>
      <c r="G40" s="7"/>
      <c r="H40" s="7"/>
      <c r="I40" s="7"/>
      <c r="J40" s="7"/>
      <c r="K40" s="7"/>
      <c r="L40" s="7"/>
      <c r="M40" s="7"/>
      <c r="N40" s="7"/>
      <c r="O40" s="25"/>
      <c r="P40" s="147"/>
      <c r="Q40" s="7"/>
      <c r="R40" s="7"/>
      <c r="S40" s="7"/>
      <c r="T40" s="7"/>
      <c r="U40" s="7"/>
      <c r="V40" s="7"/>
      <c r="W40" s="7"/>
      <c r="X40" s="7"/>
      <c r="Y40" s="7"/>
      <c r="Z40" s="7"/>
      <c r="AA40" s="7"/>
      <c r="AB40" s="7"/>
      <c r="AC40" s="7"/>
      <c r="AD40" s="7"/>
      <c r="AE40" s="7"/>
      <c r="AF40" s="7"/>
      <c r="AG40" s="7"/>
      <c r="AH40" s="7"/>
      <c r="AI40" s="25"/>
      <c r="AJ40" s="7"/>
      <c r="AK40" s="7"/>
      <c r="AL40" s="7"/>
      <c r="AM40" s="7"/>
      <c r="AN40" s="7"/>
      <c r="AO40" s="7"/>
      <c r="AP40" s="7"/>
      <c r="AQ40" s="7"/>
      <c r="AR40" s="7"/>
      <c r="AS40" s="7"/>
      <c r="AT40" s="7"/>
    </row>
    <row r="41" spans="1:46" x14ac:dyDescent="0.3">
      <c r="A41" s="26"/>
      <c r="B41" s="26"/>
      <c r="C41" s="26"/>
      <c r="D41" s="26"/>
      <c r="E41" s="7"/>
      <c r="F41" s="25"/>
      <c r="G41" s="7"/>
      <c r="H41" s="7"/>
      <c r="I41" s="7"/>
      <c r="J41" s="7"/>
      <c r="K41" s="7"/>
      <c r="L41" s="7"/>
      <c r="M41" s="7"/>
      <c r="N41" s="7"/>
      <c r="O41" s="25"/>
      <c r="P41" s="147"/>
      <c r="Q41" s="7"/>
      <c r="R41" s="7"/>
      <c r="S41" s="7"/>
      <c r="T41" s="7"/>
      <c r="U41" s="7"/>
      <c r="V41" s="7"/>
      <c r="W41" s="7"/>
      <c r="X41" s="7"/>
      <c r="Y41" s="7"/>
      <c r="Z41" s="7"/>
      <c r="AA41" s="7"/>
      <c r="AB41" s="7"/>
      <c r="AC41" s="7"/>
      <c r="AD41" s="7"/>
      <c r="AE41" s="7"/>
      <c r="AF41" s="7"/>
      <c r="AG41" s="7"/>
      <c r="AH41" s="7"/>
      <c r="AI41" s="25"/>
      <c r="AJ41" s="7"/>
      <c r="AK41" s="7"/>
      <c r="AL41" s="7"/>
      <c r="AM41" s="7"/>
      <c r="AN41" s="7"/>
      <c r="AO41" s="7"/>
      <c r="AP41" s="7"/>
      <c r="AQ41" s="7"/>
      <c r="AR41" s="7"/>
      <c r="AS41" s="7"/>
      <c r="AT41" s="7"/>
    </row>
    <row r="42" spans="1:46" x14ac:dyDescent="0.3">
      <c r="A42" s="26"/>
      <c r="B42" s="26"/>
      <c r="C42" s="26"/>
      <c r="D42" s="26"/>
      <c r="E42" s="7"/>
      <c r="F42" s="25"/>
      <c r="G42" s="7"/>
      <c r="H42" s="7"/>
      <c r="I42" s="7"/>
      <c r="J42" s="7"/>
      <c r="K42" s="7"/>
      <c r="L42" s="7"/>
      <c r="M42" s="7"/>
      <c r="N42" s="7"/>
      <c r="O42" s="25"/>
      <c r="P42" s="147"/>
      <c r="Q42" s="7"/>
      <c r="R42" s="7"/>
      <c r="S42" s="7"/>
      <c r="T42" s="7"/>
      <c r="U42" s="7"/>
      <c r="V42" s="7"/>
      <c r="W42" s="7"/>
      <c r="X42" s="7"/>
      <c r="Y42" s="7"/>
      <c r="Z42" s="7"/>
      <c r="AA42" s="7"/>
      <c r="AB42" s="7"/>
      <c r="AC42" s="7"/>
      <c r="AD42" s="7"/>
      <c r="AE42" s="7"/>
      <c r="AF42" s="7"/>
      <c r="AG42" s="7"/>
      <c r="AH42" s="7"/>
      <c r="AI42" s="25"/>
      <c r="AJ42" s="7"/>
      <c r="AK42" s="7"/>
      <c r="AL42" s="7"/>
      <c r="AM42" s="7"/>
      <c r="AN42" s="7"/>
      <c r="AO42" s="7"/>
      <c r="AP42" s="7"/>
      <c r="AQ42" s="7"/>
      <c r="AR42" s="7"/>
      <c r="AS42" s="7"/>
      <c r="AT42" s="7"/>
    </row>
    <row r="43" spans="1:46" x14ac:dyDescent="0.3">
      <c r="A43" s="26"/>
      <c r="B43" s="26"/>
      <c r="C43" s="26"/>
      <c r="D43" s="26"/>
      <c r="E43" s="7"/>
      <c r="F43" s="25"/>
      <c r="G43" s="7"/>
      <c r="H43" s="7"/>
      <c r="I43" s="7"/>
      <c r="J43" s="7"/>
      <c r="K43" s="7"/>
      <c r="L43" s="7"/>
      <c r="M43" s="7"/>
      <c r="N43" s="7"/>
      <c r="O43" s="25"/>
      <c r="P43" s="147"/>
      <c r="Q43" s="7"/>
      <c r="R43" s="7"/>
      <c r="S43" s="7"/>
      <c r="T43" s="7"/>
      <c r="U43" s="7"/>
      <c r="V43" s="7"/>
      <c r="W43" s="7"/>
      <c r="X43" s="7"/>
      <c r="Y43" s="7"/>
      <c r="Z43" s="7"/>
      <c r="AA43" s="7"/>
      <c r="AB43" s="7"/>
      <c r="AC43" s="7"/>
      <c r="AD43" s="7"/>
      <c r="AE43" s="7"/>
      <c r="AF43" s="7"/>
      <c r="AG43" s="7"/>
      <c r="AH43" s="7"/>
      <c r="AI43" s="25"/>
      <c r="AJ43" s="7"/>
      <c r="AK43" s="7"/>
      <c r="AL43" s="7"/>
      <c r="AM43" s="7"/>
      <c r="AN43" s="7"/>
      <c r="AO43" s="7"/>
      <c r="AP43" s="7"/>
      <c r="AQ43" s="7"/>
      <c r="AR43" s="7"/>
      <c r="AS43" s="7"/>
      <c r="AT43" s="7"/>
    </row>
    <row r="44" spans="1:46" x14ac:dyDescent="0.3">
      <c r="A44" s="26"/>
      <c r="B44" s="26"/>
      <c r="C44" s="26"/>
      <c r="D44" s="26"/>
      <c r="E44" s="7"/>
      <c r="F44" s="25"/>
      <c r="G44" s="7"/>
      <c r="H44" s="7"/>
      <c r="I44" s="7"/>
      <c r="J44" s="7"/>
      <c r="K44" s="7"/>
      <c r="L44" s="7"/>
      <c r="M44" s="7"/>
      <c r="N44" s="7"/>
      <c r="O44" s="25"/>
      <c r="P44" s="147"/>
      <c r="Q44" s="7"/>
      <c r="R44" s="7"/>
      <c r="S44" s="7"/>
      <c r="T44" s="7"/>
      <c r="U44" s="7"/>
      <c r="V44" s="7"/>
      <c r="W44" s="7"/>
      <c r="X44" s="7"/>
      <c r="Y44" s="7"/>
      <c r="Z44" s="7"/>
      <c r="AA44" s="7"/>
      <c r="AB44" s="7"/>
      <c r="AC44" s="7"/>
      <c r="AD44" s="7"/>
      <c r="AE44" s="7"/>
      <c r="AF44" s="7"/>
      <c r="AG44" s="7"/>
      <c r="AH44" s="7"/>
      <c r="AI44" s="25"/>
      <c r="AJ44" s="7"/>
      <c r="AK44" s="7"/>
      <c r="AL44" s="7"/>
      <c r="AM44" s="7"/>
      <c r="AN44" s="7"/>
      <c r="AO44" s="7"/>
      <c r="AP44" s="7"/>
      <c r="AQ44" s="7"/>
      <c r="AR44" s="7"/>
      <c r="AS44" s="7"/>
      <c r="AT44" s="7"/>
    </row>
    <row r="45" spans="1:46" x14ac:dyDescent="0.3">
      <c r="A45" s="26"/>
      <c r="B45" s="26"/>
      <c r="C45" s="26"/>
      <c r="D45" s="26"/>
      <c r="E45" s="7"/>
      <c r="F45" s="25"/>
      <c r="G45" s="7"/>
      <c r="H45" s="7"/>
      <c r="I45" s="7"/>
      <c r="J45" s="7"/>
      <c r="K45" s="7"/>
      <c r="L45" s="7"/>
      <c r="M45" s="7"/>
      <c r="N45" s="7"/>
      <c r="O45" s="25"/>
      <c r="P45" s="147"/>
      <c r="Q45" s="7"/>
      <c r="R45" s="7"/>
      <c r="S45" s="7"/>
      <c r="T45" s="7"/>
      <c r="U45" s="7"/>
      <c r="V45" s="7"/>
      <c r="W45" s="7"/>
      <c r="X45" s="7"/>
      <c r="Y45" s="7"/>
      <c r="Z45" s="7"/>
      <c r="AA45" s="7"/>
      <c r="AB45" s="7"/>
      <c r="AC45" s="7"/>
      <c r="AD45" s="7"/>
      <c r="AE45" s="7"/>
      <c r="AF45" s="7"/>
      <c r="AG45" s="7"/>
      <c r="AH45" s="7"/>
      <c r="AI45" s="25"/>
      <c r="AJ45" s="7"/>
      <c r="AK45" s="7"/>
      <c r="AL45" s="7"/>
      <c r="AM45" s="7"/>
      <c r="AN45" s="7"/>
      <c r="AO45" s="7"/>
      <c r="AP45" s="7"/>
      <c r="AQ45" s="7"/>
      <c r="AR45" s="7"/>
      <c r="AS45" s="7"/>
      <c r="AT45" s="7"/>
    </row>
    <row r="46" spans="1:46" x14ac:dyDescent="0.3">
      <c r="A46" s="26"/>
      <c r="B46" s="26"/>
      <c r="C46" s="26"/>
      <c r="D46" s="26"/>
      <c r="E46" s="7"/>
      <c r="F46" s="25"/>
      <c r="G46" s="7"/>
      <c r="H46" s="7"/>
      <c r="I46" s="7"/>
      <c r="J46" s="7"/>
      <c r="K46" s="7"/>
      <c r="L46" s="7"/>
      <c r="M46" s="7"/>
      <c r="N46" s="7"/>
      <c r="O46" s="25"/>
      <c r="P46" s="147"/>
      <c r="Q46" s="7"/>
      <c r="R46" s="7"/>
      <c r="S46" s="7"/>
      <c r="T46" s="7"/>
      <c r="U46" s="7"/>
      <c r="V46" s="7"/>
      <c r="W46" s="7"/>
      <c r="X46" s="7"/>
      <c r="Y46" s="7"/>
      <c r="Z46" s="7"/>
      <c r="AA46" s="7"/>
      <c r="AB46" s="7"/>
      <c r="AC46" s="7"/>
      <c r="AD46" s="7"/>
      <c r="AE46" s="7"/>
      <c r="AF46" s="7"/>
      <c r="AG46" s="7"/>
      <c r="AH46" s="7"/>
      <c r="AI46" s="25"/>
      <c r="AJ46" s="7"/>
      <c r="AK46" s="7"/>
      <c r="AL46" s="7"/>
      <c r="AM46" s="7"/>
      <c r="AN46" s="7"/>
      <c r="AO46" s="7"/>
      <c r="AP46" s="7"/>
      <c r="AQ46" s="7"/>
      <c r="AR46" s="7"/>
      <c r="AS46" s="7"/>
      <c r="AT46" s="7"/>
    </row>
    <row r="47" spans="1:46" x14ac:dyDescent="0.3">
      <c r="A47" s="26"/>
      <c r="B47" s="26"/>
      <c r="C47" s="26"/>
      <c r="D47" s="26"/>
      <c r="E47" s="7"/>
      <c r="F47" s="25"/>
      <c r="G47" s="7"/>
      <c r="H47" s="7"/>
      <c r="I47" s="7"/>
      <c r="J47" s="7"/>
      <c r="K47" s="7"/>
      <c r="L47" s="7"/>
      <c r="M47" s="7"/>
      <c r="N47" s="7"/>
      <c r="O47" s="25"/>
      <c r="P47" s="147"/>
      <c r="Q47" s="7"/>
      <c r="R47" s="7"/>
      <c r="S47" s="7"/>
      <c r="T47" s="7"/>
      <c r="U47" s="7"/>
      <c r="V47" s="7"/>
      <c r="W47" s="7"/>
      <c r="X47" s="7"/>
      <c r="Y47" s="7"/>
      <c r="Z47" s="7"/>
      <c r="AA47" s="7"/>
      <c r="AB47" s="7"/>
      <c r="AC47" s="7"/>
      <c r="AD47" s="7"/>
      <c r="AE47" s="7"/>
      <c r="AF47" s="7"/>
      <c r="AG47" s="7"/>
      <c r="AH47" s="7"/>
      <c r="AI47" s="25"/>
      <c r="AJ47" s="7"/>
      <c r="AK47" s="7"/>
      <c r="AL47" s="7"/>
      <c r="AM47" s="7"/>
      <c r="AN47" s="7"/>
      <c r="AO47" s="7"/>
      <c r="AP47" s="7"/>
      <c r="AQ47" s="7"/>
      <c r="AR47" s="7"/>
      <c r="AS47" s="7"/>
      <c r="AT47" s="7"/>
    </row>
    <row r="48" spans="1:46" x14ac:dyDescent="0.3">
      <c r="A48" s="26"/>
      <c r="B48" s="26"/>
      <c r="C48" s="26"/>
      <c r="D48" s="26"/>
      <c r="E48" s="7"/>
      <c r="F48" s="25"/>
      <c r="G48" s="7"/>
      <c r="H48" s="7"/>
      <c r="I48" s="7"/>
      <c r="J48" s="7"/>
      <c r="K48" s="7"/>
      <c r="L48" s="7"/>
      <c r="M48" s="7"/>
      <c r="N48" s="7"/>
      <c r="O48" s="25"/>
      <c r="P48" s="147"/>
      <c r="Q48" s="7"/>
      <c r="R48" s="7"/>
      <c r="S48" s="7"/>
      <c r="T48" s="7"/>
      <c r="U48" s="7"/>
      <c r="V48" s="7"/>
      <c r="W48" s="7"/>
      <c r="X48" s="7"/>
      <c r="Y48" s="7"/>
      <c r="Z48" s="7"/>
      <c r="AA48" s="7"/>
      <c r="AB48" s="7"/>
      <c r="AC48" s="7"/>
      <c r="AD48" s="7"/>
      <c r="AE48" s="7"/>
      <c r="AF48" s="7"/>
      <c r="AG48" s="7"/>
      <c r="AH48" s="7"/>
      <c r="AI48" s="25"/>
      <c r="AJ48" s="7"/>
      <c r="AK48" s="7"/>
      <c r="AL48" s="7"/>
      <c r="AM48" s="7"/>
      <c r="AN48" s="7"/>
      <c r="AO48" s="7"/>
      <c r="AP48" s="7"/>
      <c r="AQ48" s="7"/>
      <c r="AR48" s="7"/>
      <c r="AS48" s="7"/>
      <c r="AT48" s="7"/>
    </row>
    <row r="49" spans="1:46" x14ac:dyDescent="0.3">
      <c r="A49" s="26"/>
      <c r="B49" s="26"/>
      <c r="C49" s="26"/>
      <c r="D49" s="26"/>
      <c r="E49" s="7"/>
      <c r="F49" s="25"/>
      <c r="G49" s="7"/>
      <c r="H49" s="7"/>
      <c r="I49" s="7"/>
      <c r="J49" s="7"/>
      <c r="K49" s="7"/>
      <c r="L49" s="7"/>
      <c r="M49" s="7"/>
      <c r="N49" s="7"/>
      <c r="O49" s="25"/>
      <c r="P49" s="147"/>
      <c r="Q49" s="7"/>
      <c r="R49" s="7"/>
      <c r="S49" s="7"/>
      <c r="T49" s="7"/>
      <c r="U49" s="7"/>
      <c r="V49" s="7"/>
      <c r="W49" s="7"/>
      <c r="X49" s="7"/>
      <c r="Y49" s="7"/>
      <c r="Z49" s="7"/>
      <c r="AA49" s="7"/>
      <c r="AB49" s="7"/>
      <c r="AC49" s="7"/>
      <c r="AD49" s="7"/>
      <c r="AE49" s="7"/>
      <c r="AF49" s="7"/>
      <c r="AG49" s="7"/>
      <c r="AH49" s="7"/>
      <c r="AI49" s="25"/>
      <c r="AJ49" s="7"/>
      <c r="AK49" s="7"/>
      <c r="AL49" s="7"/>
      <c r="AM49" s="7"/>
      <c r="AN49" s="7"/>
      <c r="AO49" s="7"/>
      <c r="AP49" s="7"/>
      <c r="AQ49" s="7"/>
      <c r="AR49" s="7"/>
      <c r="AS49" s="7"/>
      <c r="AT49" s="7"/>
    </row>
  </sheetData>
  <dataConsolidate/>
  <mergeCells count="82">
    <mergeCell ref="AE9:AK9"/>
    <mergeCell ref="I12:I14"/>
    <mergeCell ref="J12:J14"/>
    <mergeCell ref="K12:K14"/>
    <mergeCell ref="L12:L14"/>
    <mergeCell ref="AG10:AG11"/>
    <mergeCell ref="AL8:AT8"/>
    <mergeCell ref="AL9:AN10"/>
    <mergeCell ref="AO9:AQ10"/>
    <mergeCell ref="AR9:AT10"/>
    <mergeCell ref="N12:N14"/>
    <mergeCell ref="AH10:AH11"/>
    <mergeCell ref="AB10:AB11"/>
    <mergeCell ref="Q10:Q11"/>
    <mergeCell ref="R10:W10"/>
    <mergeCell ref="X10:X11"/>
    <mergeCell ref="Y10:Y11"/>
    <mergeCell ref="Z10:Z11"/>
    <mergeCell ref="AI10:AI11"/>
    <mergeCell ref="AJ10:AJ11"/>
    <mergeCell ref="AK10:AK11"/>
    <mergeCell ref="AF10:AF11"/>
    <mergeCell ref="A12:A14"/>
    <mergeCell ref="B12:B14"/>
    <mergeCell ref="C12:C14"/>
    <mergeCell ref="D12:D14"/>
    <mergeCell ref="E12:E14"/>
    <mergeCell ref="F12:F14"/>
    <mergeCell ref="G12:G14"/>
    <mergeCell ref="AC10:AC11"/>
    <mergeCell ref="AD10:AD11"/>
    <mergeCell ref="AE10:AE11"/>
    <mergeCell ref="H12:H14"/>
    <mergeCell ref="M10:M11"/>
    <mergeCell ref="N10:N11"/>
    <mergeCell ref="O10:O11"/>
    <mergeCell ref="P10:P11"/>
    <mergeCell ref="M12:M14"/>
    <mergeCell ref="K10:K11"/>
    <mergeCell ref="AA10:AA11"/>
    <mergeCell ref="A9:G9"/>
    <mergeCell ref="H9:N9"/>
    <mergeCell ref="O9:W9"/>
    <mergeCell ref="X9:AD9"/>
    <mergeCell ref="F10:F11"/>
    <mergeCell ref="G10:G11"/>
    <mergeCell ref="H10:H11"/>
    <mergeCell ref="I10:I11"/>
    <mergeCell ref="J10:J11"/>
    <mergeCell ref="A10:A11"/>
    <mergeCell ref="B10:B11"/>
    <mergeCell ref="C10:C11"/>
    <mergeCell ref="D10:D11"/>
    <mergeCell ref="E10:E11"/>
    <mergeCell ref="L10:L11"/>
    <mergeCell ref="A8:B8"/>
    <mergeCell ref="C8:N8"/>
    <mergeCell ref="A1:D4"/>
    <mergeCell ref="E1:AI4"/>
    <mergeCell ref="AJ1:AK1"/>
    <mergeCell ref="AJ2:AK2"/>
    <mergeCell ref="AJ3:AK3"/>
    <mergeCell ref="AJ4:AK4"/>
    <mergeCell ref="A6:B6"/>
    <mergeCell ref="C6:N6"/>
    <mergeCell ref="O6:Q6"/>
    <mergeCell ref="A7:B7"/>
    <mergeCell ref="C7:N7"/>
    <mergeCell ref="A15:A17"/>
    <mergeCell ref="B15:B17"/>
    <mergeCell ref="C15:C17"/>
    <mergeCell ref="D15:D17"/>
    <mergeCell ref="E15:E17"/>
    <mergeCell ref="K15:K17"/>
    <mergeCell ref="L15:L17"/>
    <mergeCell ref="M15:M17"/>
    <mergeCell ref="N15:N17"/>
    <mergeCell ref="F15:F17"/>
    <mergeCell ref="G15:G17"/>
    <mergeCell ref="H15:H17"/>
    <mergeCell ref="I15:I17"/>
    <mergeCell ref="J15:J17"/>
  </mergeCells>
  <conditionalFormatting sqref="H12">
    <cfRule type="cellIs" dxfId="336" priority="43" operator="equal">
      <formula>"Baja"</formula>
    </cfRule>
    <cfRule type="cellIs" dxfId="335" priority="42" operator="equal">
      <formula>"Media"</formula>
    </cfRule>
    <cfRule type="cellIs" dxfId="334" priority="41" operator="equal">
      <formula>"Alta"</formula>
    </cfRule>
    <cfRule type="cellIs" dxfId="333" priority="40" operator="equal">
      <formula>"Muy Alta"</formula>
    </cfRule>
    <cfRule type="cellIs" dxfId="332" priority="44" operator="equal">
      <formula>"Muy Baja"</formula>
    </cfRule>
  </conditionalFormatting>
  <conditionalFormatting sqref="H15">
    <cfRule type="cellIs" dxfId="331" priority="11" operator="equal">
      <formula>"Muy Alta"</formula>
    </cfRule>
    <cfRule type="cellIs" dxfId="330" priority="13" operator="equal">
      <formula>"Media"</formula>
    </cfRule>
    <cfRule type="cellIs" dxfId="329" priority="14" operator="equal">
      <formula>"Baja"</formula>
    </cfRule>
    <cfRule type="cellIs" dxfId="328" priority="15" operator="equal">
      <formula>"Muy Baja"</formula>
    </cfRule>
    <cfRule type="cellIs" dxfId="327" priority="12" operator="equal">
      <formula>"Alta"</formula>
    </cfRule>
  </conditionalFormatting>
  <conditionalFormatting sqref="K12">
    <cfRule type="containsText" dxfId="326" priority="30" operator="containsText" text="❌">
      <formula>NOT(ISERROR(SEARCH("❌",K12)))</formula>
    </cfRule>
  </conditionalFormatting>
  <conditionalFormatting sqref="K15">
    <cfRule type="containsText" dxfId="325" priority="1" operator="containsText" text="❌">
      <formula>NOT(ISERROR(SEARCH("❌",K15)))</formula>
    </cfRule>
  </conditionalFormatting>
  <conditionalFormatting sqref="L12">
    <cfRule type="cellIs" dxfId="324" priority="39" operator="equal">
      <formula>"Leve"</formula>
    </cfRule>
    <cfRule type="cellIs" dxfId="323" priority="35" operator="equal">
      <formula>"Catastrófico"</formula>
    </cfRule>
    <cfRule type="cellIs" dxfId="322" priority="36" operator="equal">
      <formula>"Mayor"</formula>
    </cfRule>
    <cfRule type="cellIs" dxfId="321" priority="37" operator="equal">
      <formula>"Moderado"</formula>
    </cfRule>
    <cfRule type="cellIs" dxfId="320" priority="38" operator="equal">
      <formula>"Menor"</formula>
    </cfRule>
  </conditionalFormatting>
  <conditionalFormatting sqref="L15">
    <cfRule type="cellIs" dxfId="319" priority="7" operator="equal">
      <formula>"Mayor"</formula>
    </cfRule>
    <cfRule type="cellIs" dxfId="318" priority="8" operator="equal">
      <formula>"Moderado"</formula>
    </cfRule>
    <cfRule type="cellIs" dxfId="317" priority="9" operator="equal">
      <formula>"Menor"</formula>
    </cfRule>
    <cfRule type="cellIs" dxfId="316" priority="10" operator="equal">
      <formula>"Leve"</formula>
    </cfRule>
    <cfRule type="cellIs" dxfId="315" priority="6" operator="equal">
      <formula>"Catastrófico"</formula>
    </cfRule>
  </conditionalFormatting>
  <conditionalFormatting sqref="N12">
    <cfRule type="cellIs" dxfId="314" priority="31" operator="equal">
      <formula>"Extremo"</formula>
    </cfRule>
    <cfRule type="cellIs" dxfId="313" priority="32" operator="equal">
      <formula>"Alto"</formula>
    </cfRule>
    <cfRule type="cellIs" dxfId="312" priority="33" operator="equal">
      <formula>"Moderado"</formula>
    </cfRule>
    <cfRule type="cellIs" dxfId="311" priority="34" operator="equal">
      <formula>"Bajo"</formula>
    </cfRule>
  </conditionalFormatting>
  <conditionalFormatting sqref="N15">
    <cfRule type="cellIs" dxfId="310" priority="2" operator="equal">
      <formula>"Extremo"</formula>
    </cfRule>
    <cfRule type="cellIs" dxfId="309" priority="3" operator="equal">
      <formula>"Alto"</formula>
    </cfRule>
    <cfRule type="cellIs" dxfId="308" priority="4" operator="equal">
      <formula>"Moderado"</formula>
    </cfRule>
    <cfRule type="cellIs" dxfId="307" priority="5" operator="equal">
      <formula>"Bajo"</formula>
    </cfRule>
  </conditionalFormatting>
  <conditionalFormatting sqref="Y12:Y17">
    <cfRule type="cellIs" dxfId="306" priority="29" operator="equal">
      <formula>"Muy Baja"</formula>
    </cfRule>
    <cfRule type="cellIs" dxfId="305" priority="25" operator="equal">
      <formula>"Muy Alta"</formula>
    </cfRule>
    <cfRule type="cellIs" dxfId="304" priority="26" operator="equal">
      <formula>"Alta"</formula>
    </cfRule>
    <cfRule type="cellIs" dxfId="303" priority="27" operator="equal">
      <formula>"Media"</formula>
    </cfRule>
    <cfRule type="cellIs" dxfId="302" priority="28" operator="equal">
      <formula>"Baja"</formula>
    </cfRule>
  </conditionalFormatting>
  <conditionalFormatting sqref="AA12:AA17">
    <cfRule type="cellIs" dxfId="301" priority="22" operator="equal">
      <formula>"Moderado"</formula>
    </cfRule>
    <cfRule type="cellIs" dxfId="300" priority="21" operator="equal">
      <formula>"Mayor"</formula>
    </cfRule>
    <cfRule type="cellIs" dxfId="299" priority="24" operator="equal">
      <formula>"Leve"</formula>
    </cfRule>
    <cfRule type="cellIs" dxfId="298" priority="23" operator="equal">
      <formula>"Menor"</formula>
    </cfRule>
    <cfRule type="cellIs" dxfId="297" priority="20" operator="equal">
      <formula>"Catastrófico"</formula>
    </cfRule>
  </conditionalFormatting>
  <conditionalFormatting sqref="AC12:AC17">
    <cfRule type="cellIs" dxfId="296" priority="16" operator="equal">
      <formula>"Extremo"</formula>
    </cfRule>
    <cfRule type="cellIs" dxfId="295" priority="18" operator="equal">
      <formula>"Moderado"</formula>
    </cfRule>
    <cfRule type="cellIs" dxfId="294" priority="19" operator="equal">
      <formula>"Bajo"</formula>
    </cfRule>
    <cfRule type="cellIs" dxfId="293" priority="17" operator="equal">
      <formula>"Alto"</formula>
    </cfRule>
  </conditionalFormatting>
  <pageMargins left="0.7" right="0.7" top="0.75" bottom="0.75" header="0.3" footer="0.3"/>
  <pageSetup orientation="portrait" r:id="rId1"/>
  <ignoredErrors>
    <ignoredError sqref="E12 E15" unlockedFormula="1"/>
  </ignoredErrors>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2082CB20-56A3-3B44-8FBC-7C0329092797}">
          <x14:formula1>
            <xm:f>'Opciones Tratamiento'!$B$9:$B$10</xm:f>
          </x14:formula1>
          <xm:sqref>AK12 AK15</xm:sqref>
        </x14:dataValidation>
        <x14:dataValidation type="custom" allowBlank="1" showInputMessage="1" showErrorMessage="1" error="Recuerde que las acciones se generan bajo la medida de mitigar el riesgo" xr:uid="{625C96BB-B779-A44E-9020-49FC6C0C03B9}">
          <x14:formula1>
            <xm:f>IF(OR(AD12='Opciones Tratamiento'!$B$2,AD12='Opciones Tratamiento'!$B$3,AD12='Opciones Tratamiento'!$B$4),ISBLANK(AD12),ISTEXT(AD12))</xm:f>
          </x14:formula1>
          <xm:sqref>AJ12 AJ15</xm:sqref>
        </x14:dataValidation>
        <x14:dataValidation type="custom" allowBlank="1" showInputMessage="1" showErrorMessage="1" error="Recuerde que las acciones se generan bajo la medida de mitigar el riesgo" xr:uid="{5FF56D25-4492-1546-B32D-92B890417273}">
          <x14:formula1>
            <xm:f>IF(OR(AD12='Opciones Tratamiento'!$B$2,AD12='Opciones Tratamiento'!$B$3,AD12='Opciones Tratamiento'!$B$4),ISBLANK(AD12),ISTEXT(AD12))</xm:f>
          </x14:formula1>
          <xm:sqref>AI12:AI13 AI15</xm:sqref>
        </x14:dataValidation>
        <x14:dataValidation type="list" allowBlank="1" showInputMessage="1" showErrorMessage="1" xr:uid="{A44E5F30-ADA5-B446-BF81-3BFE4E2B020E}">
          <x14:formula1>
            <xm:f>'Tabla Impacto'!$F$210:$F$221</xm:f>
          </x14:formula1>
          <xm:sqref>J12 J15</xm:sqref>
        </x14:dataValidation>
        <x14:dataValidation type="list" allowBlank="1" showInputMessage="1" showErrorMessage="1" xr:uid="{72E59675-BCC2-734F-B5AF-D439B93C4ADF}">
          <x14:formula1>
            <xm:f>'Opciones Tratamiento'!$B$2:$B$5</xm:f>
          </x14:formula1>
          <xm:sqref>AD12:AD17</xm:sqref>
        </x14:dataValidation>
        <x14:dataValidation type="list" allowBlank="1" showInputMessage="1" showErrorMessage="1" xr:uid="{5D22FD3B-5576-5D4B-943F-8A25EB7F9E2B}">
          <x14:formula1>
            <xm:f>'Opciones Tratamiento'!$E$2:$E$4</xm:f>
          </x14:formula1>
          <xm:sqref>B12 B15</xm:sqref>
        </x14:dataValidation>
        <x14:dataValidation type="list" allowBlank="1" showInputMessage="1" showErrorMessage="1" xr:uid="{0D40B185-261A-3647-977C-445B26200AB7}">
          <x14:formula1>
            <xm:f>'Opciones Tratamiento'!$B$13:$B$19</xm:f>
          </x14:formula1>
          <xm:sqref>F12 F15</xm:sqref>
        </x14:dataValidation>
        <x14:dataValidation type="list" allowBlank="1" showInputMessage="1" showErrorMessage="1" xr:uid="{623CB78A-183E-264E-BAFB-9DF7490CA274}">
          <x14:formula1>
            <xm:f>'Tabla Valoración controles'!$D$13:$D$14</xm:f>
          </x14:formula1>
          <xm:sqref>W12:W17</xm:sqref>
        </x14:dataValidation>
        <x14:dataValidation type="list" allowBlank="1" showInputMessage="1" showErrorMessage="1" xr:uid="{998411D8-C4E0-8047-9201-4AC6A8FC7AAD}">
          <x14:formula1>
            <xm:f>'Tabla Valoración controles'!$D$11:$D$12</xm:f>
          </x14:formula1>
          <xm:sqref>V12:V17</xm:sqref>
        </x14:dataValidation>
        <x14:dataValidation type="list" allowBlank="1" showInputMessage="1" showErrorMessage="1" xr:uid="{E16975B9-6E31-B842-BFE7-386D3D1D532B}">
          <x14:formula1>
            <xm:f>'Tabla Valoración controles'!$D$9:$D$10</xm:f>
          </x14:formula1>
          <xm:sqref>U12:U17</xm:sqref>
        </x14:dataValidation>
        <x14:dataValidation type="list" allowBlank="1" showInputMessage="1" showErrorMessage="1" xr:uid="{348AE182-7398-754A-B0BC-DE9BB7BF442B}">
          <x14:formula1>
            <xm:f>'Tabla Valoración controles'!$D$7:$D$8</xm:f>
          </x14:formula1>
          <xm:sqref>S12:S17</xm:sqref>
        </x14:dataValidation>
        <x14:dataValidation type="list" allowBlank="1" showInputMessage="1" showErrorMessage="1" xr:uid="{435EE3F4-A335-EF43-8752-AA41FBABDC04}">
          <x14:formula1>
            <xm:f>'Tabla Valoración controles'!$D$4:$D$6</xm:f>
          </x14:formula1>
          <xm:sqref>R12:R17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F6159-A2B8-064D-A468-56151B40CB28}">
  <dimension ref="A1:CV45"/>
  <sheetViews>
    <sheetView zoomScaleNormal="100" workbookViewId="0">
      <selection activeCell="A6" sqref="A6:B6"/>
    </sheetView>
  </sheetViews>
  <sheetFormatPr baseColWidth="10" defaultColWidth="11.42578125" defaultRowHeight="16.5" x14ac:dyDescent="0.3"/>
  <cols>
    <col min="1" max="1" width="4" style="2" bestFit="1" customWidth="1"/>
    <col min="2" max="2" width="14.140625" style="2" customWidth="1"/>
    <col min="3" max="3" width="15.42578125" style="2" customWidth="1"/>
    <col min="4" max="4" width="25.85546875" style="2" customWidth="1"/>
    <col min="5" max="5" width="38.285156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23.140625" style="1" customWidth="1"/>
    <col min="12" max="12" width="17.42578125" style="1" customWidth="1"/>
    <col min="13" max="13" width="6.28515625" style="1" bestFit="1" customWidth="1"/>
    <col min="14" max="14" width="16" style="1" customWidth="1"/>
    <col min="15" max="15" width="5.85546875" style="5" customWidth="1"/>
    <col min="16" max="16" width="43.42578125" style="148"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9.28515625" style="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46.28515625" style="1" customWidth="1"/>
    <col min="32" max="32" width="29.7109375" style="1" customWidth="1"/>
    <col min="33" max="34" width="14.42578125" style="1" customWidth="1"/>
    <col min="35" max="35" width="14.85546875" style="1" customWidth="1"/>
    <col min="36" max="36" width="53.28515625" style="1" customWidth="1"/>
    <col min="37" max="37" width="17.42578125" style="1" customWidth="1"/>
    <col min="38" max="16384" width="11.42578125" style="1"/>
  </cols>
  <sheetData>
    <row r="1" spans="1:100" ht="15" customHeight="1" x14ac:dyDescent="0.3">
      <c r="A1" s="470"/>
      <c r="B1" s="470"/>
      <c r="C1" s="470"/>
      <c r="D1" s="470"/>
      <c r="E1" s="471" t="s">
        <v>87</v>
      </c>
      <c r="F1" s="471"/>
      <c r="G1" s="471"/>
      <c r="H1" s="471"/>
      <c r="I1" s="471"/>
      <c r="J1" s="471"/>
      <c r="K1" s="471"/>
      <c r="L1" s="471"/>
      <c r="M1" s="471"/>
      <c r="N1" s="471"/>
      <c r="O1" s="471"/>
      <c r="P1" s="471"/>
      <c r="Q1" s="471"/>
      <c r="R1" s="471"/>
      <c r="S1" s="471"/>
      <c r="T1" s="471"/>
      <c r="U1" s="471"/>
      <c r="V1" s="471"/>
      <c r="W1" s="471"/>
      <c r="X1" s="471"/>
      <c r="Y1" s="471"/>
      <c r="Z1" s="471"/>
      <c r="AA1" s="471"/>
      <c r="AB1" s="471"/>
      <c r="AC1" s="471"/>
      <c r="AD1" s="471"/>
      <c r="AE1" s="471"/>
      <c r="AF1" s="471"/>
      <c r="AG1" s="471"/>
      <c r="AH1" s="471"/>
      <c r="AI1" s="471"/>
      <c r="AJ1" s="472" t="s">
        <v>240</v>
      </c>
      <c r="AK1" s="472"/>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row>
    <row r="2" spans="1:100" ht="15" customHeight="1" x14ac:dyDescent="0.3">
      <c r="A2" s="470"/>
      <c r="B2" s="470"/>
      <c r="C2" s="470"/>
      <c r="D2" s="470"/>
      <c r="E2" s="471"/>
      <c r="F2" s="471"/>
      <c r="G2" s="471"/>
      <c r="H2" s="471"/>
      <c r="I2" s="471"/>
      <c r="J2" s="471"/>
      <c r="K2" s="471"/>
      <c r="L2" s="471"/>
      <c r="M2" s="471"/>
      <c r="N2" s="471"/>
      <c r="O2" s="471"/>
      <c r="P2" s="471"/>
      <c r="Q2" s="471"/>
      <c r="R2" s="471"/>
      <c r="S2" s="471"/>
      <c r="T2" s="471"/>
      <c r="U2" s="471"/>
      <c r="V2" s="471"/>
      <c r="W2" s="471"/>
      <c r="X2" s="471"/>
      <c r="Y2" s="471"/>
      <c r="Z2" s="471"/>
      <c r="AA2" s="471"/>
      <c r="AB2" s="471"/>
      <c r="AC2" s="471"/>
      <c r="AD2" s="471"/>
      <c r="AE2" s="471"/>
      <c r="AF2" s="471"/>
      <c r="AG2" s="471"/>
      <c r="AH2" s="471"/>
      <c r="AI2" s="471"/>
      <c r="AJ2" s="473" t="s">
        <v>241</v>
      </c>
      <c r="AK2" s="474"/>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row>
    <row r="3" spans="1:100" ht="15" customHeight="1" x14ac:dyDescent="0.3">
      <c r="A3" s="470"/>
      <c r="B3" s="470"/>
      <c r="C3" s="470"/>
      <c r="D3" s="470"/>
      <c r="E3" s="471"/>
      <c r="F3" s="471"/>
      <c r="G3" s="471"/>
      <c r="H3" s="471"/>
      <c r="I3" s="471"/>
      <c r="J3" s="471"/>
      <c r="K3" s="471"/>
      <c r="L3" s="471"/>
      <c r="M3" s="471"/>
      <c r="N3" s="471"/>
      <c r="O3" s="471"/>
      <c r="P3" s="471"/>
      <c r="Q3" s="471"/>
      <c r="R3" s="471"/>
      <c r="S3" s="471"/>
      <c r="T3" s="471"/>
      <c r="U3" s="471"/>
      <c r="V3" s="471"/>
      <c r="W3" s="471"/>
      <c r="X3" s="471"/>
      <c r="Y3" s="471"/>
      <c r="Z3" s="471"/>
      <c r="AA3" s="471"/>
      <c r="AB3" s="471"/>
      <c r="AC3" s="471"/>
      <c r="AD3" s="471"/>
      <c r="AE3" s="471"/>
      <c r="AF3" s="471"/>
      <c r="AG3" s="471"/>
      <c r="AH3" s="471"/>
      <c r="AI3" s="471"/>
      <c r="AJ3" s="473" t="s">
        <v>242</v>
      </c>
      <c r="AK3" s="473"/>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row>
    <row r="4" spans="1:100" ht="15" customHeight="1" x14ac:dyDescent="0.3">
      <c r="A4" s="470"/>
      <c r="B4" s="470"/>
      <c r="C4" s="470"/>
      <c r="D4" s="470"/>
      <c r="E4" s="471"/>
      <c r="F4" s="471"/>
      <c r="G4" s="471"/>
      <c r="H4" s="471"/>
      <c r="I4" s="471"/>
      <c r="J4" s="471"/>
      <c r="K4" s="471"/>
      <c r="L4" s="471"/>
      <c r="M4" s="471"/>
      <c r="N4" s="471"/>
      <c r="O4" s="471"/>
      <c r="P4" s="471"/>
      <c r="Q4" s="471"/>
      <c r="R4" s="471"/>
      <c r="S4" s="471"/>
      <c r="T4" s="471"/>
      <c r="U4" s="471"/>
      <c r="V4" s="471"/>
      <c r="W4" s="471"/>
      <c r="X4" s="471"/>
      <c r="Y4" s="471"/>
      <c r="Z4" s="471"/>
      <c r="AA4" s="471"/>
      <c r="AB4" s="471"/>
      <c r="AC4" s="471"/>
      <c r="AD4" s="471"/>
      <c r="AE4" s="471"/>
      <c r="AF4" s="471"/>
      <c r="AG4" s="471"/>
      <c r="AH4" s="471"/>
      <c r="AI4" s="471"/>
      <c r="AJ4" s="472" t="s">
        <v>88</v>
      </c>
      <c r="AK4" s="472"/>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row>
    <row r="5" spans="1:100" ht="16.5" customHeight="1" x14ac:dyDescent="0.3">
      <c r="A5" s="217"/>
      <c r="B5" s="218"/>
      <c r="C5" s="217"/>
      <c r="D5" s="217"/>
      <c r="E5" s="219"/>
      <c r="F5" s="220"/>
      <c r="G5" s="219"/>
      <c r="H5" s="219"/>
      <c r="I5" s="219"/>
      <c r="J5" s="219"/>
      <c r="K5" s="219"/>
      <c r="L5" s="219"/>
      <c r="M5" s="219"/>
      <c r="N5" s="219"/>
      <c r="O5" s="220"/>
      <c r="P5" s="221"/>
      <c r="Q5" s="219"/>
      <c r="R5" s="219"/>
      <c r="S5" s="219"/>
      <c r="T5" s="219"/>
      <c r="U5" s="219"/>
      <c r="V5" s="219"/>
      <c r="W5" s="219"/>
      <c r="X5" s="219"/>
      <c r="Y5" s="219"/>
      <c r="Z5" s="219"/>
      <c r="AA5" s="219"/>
      <c r="AB5" s="219"/>
      <c r="AC5" s="219"/>
      <c r="AD5" s="219"/>
      <c r="AE5" s="219"/>
      <c r="AF5" s="219"/>
      <c r="AG5" s="219"/>
      <c r="AH5" s="219"/>
      <c r="AI5" s="219"/>
      <c r="AJ5" s="219"/>
      <c r="AK5" s="219"/>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row>
    <row r="6" spans="1:100" ht="26.25" customHeight="1" x14ac:dyDescent="0.3">
      <c r="A6" s="467" t="s">
        <v>89</v>
      </c>
      <c r="B6" s="467"/>
      <c r="C6" s="469" t="s">
        <v>350</v>
      </c>
      <c r="D6" s="469"/>
      <c r="E6" s="469"/>
      <c r="F6" s="469"/>
      <c r="G6" s="469"/>
      <c r="H6" s="469"/>
      <c r="I6" s="469"/>
      <c r="J6" s="469"/>
      <c r="K6" s="469"/>
      <c r="L6" s="469"/>
      <c r="M6" s="469"/>
      <c r="N6" s="469"/>
      <c r="O6" s="475"/>
      <c r="P6" s="475"/>
      <c r="Q6" s="475"/>
      <c r="R6" s="219"/>
      <c r="S6" s="219"/>
      <c r="T6" s="219"/>
      <c r="U6" s="219"/>
      <c r="V6" s="219"/>
      <c r="W6" s="219"/>
      <c r="X6" s="219"/>
      <c r="Y6" s="219"/>
      <c r="Z6" s="219"/>
      <c r="AA6" s="219"/>
      <c r="AB6" s="219"/>
      <c r="AC6" s="219"/>
      <c r="AD6" s="219"/>
      <c r="AE6" s="219"/>
      <c r="AF6" s="219"/>
      <c r="AG6" s="219"/>
      <c r="AH6" s="219"/>
      <c r="AI6" s="219"/>
      <c r="AJ6" s="219"/>
      <c r="AK6" s="219"/>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row>
    <row r="7" spans="1:100" ht="62.1" customHeight="1" x14ac:dyDescent="0.3">
      <c r="A7" s="467" t="s">
        <v>90</v>
      </c>
      <c r="B7" s="467"/>
      <c r="C7" s="468" t="s">
        <v>320</v>
      </c>
      <c r="D7" s="468"/>
      <c r="E7" s="468"/>
      <c r="F7" s="468"/>
      <c r="G7" s="468"/>
      <c r="H7" s="468"/>
      <c r="I7" s="468"/>
      <c r="J7" s="468"/>
      <c r="K7" s="468"/>
      <c r="L7" s="468"/>
      <c r="M7" s="468"/>
      <c r="N7" s="468"/>
      <c r="O7" s="220"/>
      <c r="P7" s="221"/>
      <c r="Q7" s="219"/>
      <c r="R7" s="219"/>
      <c r="S7" s="219"/>
      <c r="T7" s="219"/>
      <c r="U7" s="219"/>
      <c r="V7" s="219"/>
      <c r="W7" s="219"/>
      <c r="X7" s="219"/>
      <c r="Y7" s="219"/>
      <c r="Z7" s="219"/>
      <c r="AA7" s="219"/>
      <c r="AB7" s="219"/>
      <c r="AC7" s="219"/>
      <c r="AD7" s="219"/>
      <c r="AE7" s="219"/>
      <c r="AF7" s="219"/>
      <c r="AG7" s="219"/>
      <c r="AH7" s="219"/>
      <c r="AI7" s="219"/>
      <c r="AJ7" s="219"/>
      <c r="AK7" s="219"/>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row>
    <row r="8" spans="1:100" ht="52.5" customHeight="1" x14ac:dyDescent="0.3">
      <c r="A8" s="467" t="s">
        <v>91</v>
      </c>
      <c r="B8" s="467"/>
      <c r="C8" s="468" t="s">
        <v>321</v>
      </c>
      <c r="D8" s="469"/>
      <c r="E8" s="469"/>
      <c r="F8" s="469"/>
      <c r="G8" s="469"/>
      <c r="H8" s="469"/>
      <c r="I8" s="469"/>
      <c r="J8" s="469"/>
      <c r="K8" s="469"/>
      <c r="L8" s="469"/>
      <c r="M8" s="469"/>
      <c r="N8" s="469"/>
      <c r="O8" s="220"/>
      <c r="P8" s="221"/>
      <c r="Q8" s="219"/>
      <c r="R8" s="219"/>
      <c r="S8" s="219"/>
      <c r="T8" s="219"/>
      <c r="U8" s="219"/>
      <c r="V8" s="219"/>
      <c r="W8" s="219"/>
      <c r="X8" s="219"/>
      <c r="Y8" s="219"/>
      <c r="Z8" s="219"/>
      <c r="AA8" s="219"/>
      <c r="AB8" s="219"/>
      <c r="AC8" s="219"/>
      <c r="AD8" s="219"/>
      <c r="AE8" s="219"/>
      <c r="AF8" s="219"/>
      <c r="AG8" s="219"/>
      <c r="AH8" s="219"/>
      <c r="AI8" s="219"/>
      <c r="AJ8" s="219"/>
      <c r="AK8" s="219"/>
      <c r="AL8" s="422" t="s">
        <v>623</v>
      </c>
      <c r="AM8" s="422"/>
      <c r="AN8" s="422"/>
      <c r="AO8" s="422"/>
      <c r="AP8" s="422"/>
      <c r="AQ8" s="422"/>
      <c r="AR8" s="422"/>
      <c r="AS8" s="422"/>
      <c r="AT8" s="422"/>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row>
    <row r="9" spans="1:100" x14ac:dyDescent="0.3">
      <c r="A9" s="466" t="s">
        <v>92</v>
      </c>
      <c r="B9" s="466"/>
      <c r="C9" s="466"/>
      <c r="D9" s="466"/>
      <c r="E9" s="466"/>
      <c r="F9" s="466"/>
      <c r="G9" s="466"/>
      <c r="H9" s="466" t="s">
        <v>93</v>
      </c>
      <c r="I9" s="466"/>
      <c r="J9" s="466"/>
      <c r="K9" s="466"/>
      <c r="L9" s="466"/>
      <c r="M9" s="466"/>
      <c r="N9" s="466"/>
      <c r="O9" s="466" t="s">
        <v>94</v>
      </c>
      <c r="P9" s="466"/>
      <c r="Q9" s="466"/>
      <c r="R9" s="466"/>
      <c r="S9" s="466"/>
      <c r="T9" s="466"/>
      <c r="U9" s="466"/>
      <c r="V9" s="466"/>
      <c r="W9" s="466"/>
      <c r="X9" s="466" t="s">
        <v>95</v>
      </c>
      <c r="Y9" s="466"/>
      <c r="Z9" s="466"/>
      <c r="AA9" s="466"/>
      <c r="AB9" s="466"/>
      <c r="AC9" s="466"/>
      <c r="AD9" s="466"/>
      <c r="AE9" s="466" t="s">
        <v>96</v>
      </c>
      <c r="AF9" s="466"/>
      <c r="AG9" s="466"/>
      <c r="AH9" s="466"/>
      <c r="AI9" s="466"/>
      <c r="AJ9" s="466"/>
      <c r="AK9" s="466"/>
      <c r="AL9" s="430" t="s">
        <v>620</v>
      </c>
      <c r="AM9" s="430"/>
      <c r="AN9" s="430"/>
      <c r="AO9" s="431" t="s">
        <v>621</v>
      </c>
      <c r="AP9" s="431"/>
      <c r="AQ9" s="431"/>
      <c r="AR9" s="431" t="s">
        <v>622</v>
      </c>
      <c r="AS9" s="431"/>
      <c r="AT9" s="431"/>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row>
    <row r="10" spans="1:100" ht="16.5" customHeight="1" x14ac:dyDescent="0.3">
      <c r="A10" s="477" t="s">
        <v>97</v>
      </c>
      <c r="B10" s="466" t="s">
        <v>22</v>
      </c>
      <c r="C10" s="465" t="s">
        <v>24</v>
      </c>
      <c r="D10" s="465" t="s">
        <v>26</v>
      </c>
      <c r="E10" s="466" t="s">
        <v>28</v>
      </c>
      <c r="F10" s="465" t="s">
        <v>30</v>
      </c>
      <c r="G10" s="465" t="s">
        <v>98</v>
      </c>
      <c r="H10" s="465" t="s">
        <v>99</v>
      </c>
      <c r="I10" s="466" t="s">
        <v>100</v>
      </c>
      <c r="J10" s="465" t="s">
        <v>101</v>
      </c>
      <c r="K10" s="465" t="s">
        <v>102</v>
      </c>
      <c r="L10" s="465" t="s">
        <v>103</v>
      </c>
      <c r="M10" s="466" t="s">
        <v>100</v>
      </c>
      <c r="N10" s="465" t="s">
        <v>36</v>
      </c>
      <c r="O10" s="476" t="s">
        <v>104</v>
      </c>
      <c r="P10" s="465" t="s">
        <v>38</v>
      </c>
      <c r="Q10" s="465" t="s">
        <v>40</v>
      </c>
      <c r="R10" s="465" t="s">
        <v>105</v>
      </c>
      <c r="S10" s="465"/>
      <c r="T10" s="465"/>
      <c r="U10" s="465"/>
      <c r="V10" s="465"/>
      <c r="W10" s="465"/>
      <c r="X10" s="476" t="s">
        <v>106</v>
      </c>
      <c r="Y10" s="476" t="s">
        <v>107</v>
      </c>
      <c r="Z10" s="476" t="s">
        <v>100</v>
      </c>
      <c r="AA10" s="476" t="s">
        <v>108</v>
      </c>
      <c r="AB10" s="476" t="s">
        <v>100</v>
      </c>
      <c r="AC10" s="476" t="s">
        <v>109</v>
      </c>
      <c r="AD10" s="476" t="s">
        <v>56</v>
      </c>
      <c r="AE10" s="465" t="s">
        <v>96</v>
      </c>
      <c r="AF10" s="465" t="s">
        <v>110</v>
      </c>
      <c r="AG10" s="465" t="s">
        <v>111</v>
      </c>
      <c r="AH10" s="465" t="s">
        <v>112</v>
      </c>
      <c r="AI10" s="465" t="s">
        <v>113</v>
      </c>
      <c r="AJ10" s="465" t="s">
        <v>114</v>
      </c>
      <c r="AK10" s="465" t="s">
        <v>60</v>
      </c>
      <c r="AL10" s="430"/>
      <c r="AM10" s="430"/>
      <c r="AN10" s="430"/>
      <c r="AO10" s="431"/>
      <c r="AP10" s="431"/>
      <c r="AQ10" s="431"/>
      <c r="AR10" s="431"/>
      <c r="AS10" s="431"/>
      <c r="AT10" s="431"/>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row>
    <row r="11" spans="1:100" s="4" customFormat="1" ht="94.5" customHeight="1" x14ac:dyDescent="0.25">
      <c r="A11" s="477"/>
      <c r="B11" s="466"/>
      <c r="C11" s="465"/>
      <c r="D11" s="465"/>
      <c r="E11" s="466"/>
      <c r="F11" s="465"/>
      <c r="G11" s="465"/>
      <c r="H11" s="465"/>
      <c r="I11" s="466"/>
      <c r="J11" s="465"/>
      <c r="K11" s="465"/>
      <c r="L11" s="466"/>
      <c r="M11" s="466"/>
      <c r="N11" s="465"/>
      <c r="O11" s="476"/>
      <c r="P11" s="465"/>
      <c r="Q11" s="465"/>
      <c r="R11" s="6" t="s">
        <v>115</v>
      </c>
      <c r="S11" s="6" t="s">
        <v>116</v>
      </c>
      <c r="T11" s="6" t="s">
        <v>117</v>
      </c>
      <c r="U11" s="6" t="s">
        <v>118</v>
      </c>
      <c r="V11" s="6" t="s">
        <v>119</v>
      </c>
      <c r="W11" s="6" t="s">
        <v>120</v>
      </c>
      <c r="X11" s="476"/>
      <c r="Y11" s="476"/>
      <c r="Z11" s="476"/>
      <c r="AA11" s="476"/>
      <c r="AB11" s="476"/>
      <c r="AC11" s="476"/>
      <c r="AD11" s="476"/>
      <c r="AE11" s="465"/>
      <c r="AF11" s="465"/>
      <c r="AG11" s="465"/>
      <c r="AH11" s="465"/>
      <c r="AI11" s="465"/>
      <c r="AJ11" s="465"/>
      <c r="AK11" s="465"/>
      <c r="AL11" s="280" t="s">
        <v>624</v>
      </c>
      <c r="AM11" s="280" t="s">
        <v>625</v>
      </c>
      <c r="AN11" s="281" t="s">
        <v>100</v>
      </c>
      <c r="AO11" s="280" t="s">
        <v>624</v>
      </c>
      <c r="AP11" s="280" t="s">
        <v>625</v>
      </c>
      <c r="AQ11" s="281" t="s">
        <v>100</v>
      </c>
      <c r="AR11" s="280" t="s">
        <v>624</v>
      </c>
      <c r="AS11" s="280" t="s">
        <v>625</v>
      </c>
      <c r="AT11" s="281" t="s">
        <v>100</v>
      </c>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V11" s="23"/>
    </row>
    <row r="12" spans="1:100" s="3" customFormat="1" ht="99.95" customHeight="1" x14ac:dyDescent="0.25">
      <c r="A12" s="461">
        <v>1</v>
      </c>
      <c r="B12" s="488" t="s">
        <v>247</v>
      </c>
      <c r="C12" s="488" t="s">
        <v>322</v>
      </c>
      <c r="D12" s="488" t="s">
        <v>323</v>
      </c>
      <c r="E12" s="489" t="str">
        <f>+IF(ISTEXT(D12)=TRUE,CONCATENATE(B12," por ",C12," debido a ",D12),"DILIGENCIE LAS CASILLAS ANTERIORES")</f>
        <v>Posibilidad de afectación Económico y Reputacional por sanciones producto del incumplimiento de la normatividad archivistica debido a la no implementación del programa de gestión documental</v>
      </c>
      <c r="F12" s="488" t="s">
        <v>229</v>
      </c>
      <c r="G12" s="485">
        <v>12</v>
      </c>
      <c r="H12" s="486" t="str">
        <f>IF(G12&lt;=0,"",IF(G12&lt;=2,"Muy Baja",IF(G12&lt;=24,"Baja",IF(G12&lt;=500,"Media",IF(G12&lt;=5000,"Alta","Muy Alta")))))</f>
        <v>Baja</v>
      </c>
      <c r="I12" s="481">
        <f>IF(H12="","",IF(H12="Muy Baja",0.2,IF(H12="Baja",0.4,IF(H12="Media",0.6,IF(H12="Alta",0.8,IF(H12="Muy Alta",1,))))))</f>
        <v>0.4</v>
      </c>
      <c r="J12" s="487" t="s">
        <v>130</v>
      </c>
      <c r="K12" s="481" t="str">
        <f ca="1">IF(NOT(ISERROR(MATCH(J12,'Tabla Impacto'!$B$221:$B$223,0))),'Tabla Impacto'!$F$223&amp;"Por favor no seleccionar los criterios de impacto(Afectación Económica o presupuestal y Pérdida Reputacional)",J12)</f>
        <v xml:space="preserve">     El riesgo afecta la imagen de la entidad con algunos usuarios de relevancia frente al logro de los objetivos</v>
      </c>
      <c r="L12" s="486" t="str">
        <f ca="1">IF(OR(K12='Tabla Impacto'!$C$11,K12='Tabla Impacto'!$D$11),"Leve",IF(OR(K12='Tabla Impacto'!$C$12,K12='Tabla Impacto'!$D$12),"Menor",IF(OR(K12='Tabla Impacto'!$C$13,K12='Tabla Impacto'!$D$13),"Moderado",IF(OR(K12='Tabla Impacto'!$C$14,K12='Tabla Impacto'!$D$14),"Mayor",IF(OR(K12='Tabla Impacto'!$C$15,K12='Tabla Impacto'!$D$15),"Catastrófico","")))))</f>
        <v>Moderado</v>
      </c>
      <c r="M12" s="481">
        <f ca="1">IF(L12="","",IF(L12="Leve",0.2,IF(L12="Menor",0.4,IF(L12="Moderado",0.6,IF(L12="Mayor",0.8,IF(L12="Catastrófico",1,))))))</f>
        <v>0.6</v>
      </c>
      <c r="N12" s="482" t="str">
        <f ca="1">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Moderado</v>
      </c>
      <c r="O12" s="461">
        <v>1</v>
      </c>
      <c r="P12" s="462" t="s">
        <v>324</v>
      </c>
      <c r="Q12" s="246" t="str">
        <f>IF(OR(R12="Preventivo",R12="Detectivo"),"Probabilidad",IF(R12="Correctivo","Impacto",""))</f>
        <v>Probabilidad</v>
      </c>
      <c r="R12" s="255" t="s">
        <v>123</v>
      </c>
      <c r="S12" s="255" t="s">
        <v>124</v>
      </c>
      <c r="T12" s="256" t="str">
        <f>IF(AND(R12="Preventivo",S12="Automático"),"50%",IF(AND(R12="Preventivo",S12="Manual"),"40%",IF(AND(R12="Detectivo",S12="Automático"),"40%",IF(AND(R12="Detectivo",S12="Manual"),"30%",IF(AND(R12="Correctivo",S12="Automático"),"35%",IF(AND(R12="Correctivo",S12="Manual"),"25%",""))))))</f>
        <v>40%</v>
      </c>
      <c r="U12" s="255" t="s">
        <v>125</v>
      </c>
      <c r="V12" s="255" t="s">
        <v>126</v>
      </c>
      <c r="W12" s="255" t="s">
        <v>127</v>
      </c>
      <c r="X12" s="259">
        <f>IFERROR(IF(Q12="Probabilidad",(I12-(+I12*T12)),IF(Q12="Impacto",I12,"")),"")</f>
        <v>0.24</v>
      </c>
      <c r="Y12" s="260" t="str">
        <f>IFERROR(IF(X12="","",IF(X12&lt;=0.2,"Muy Baja",IF(X12&lt;=0.4,"Baja",IF(X12&lt;=0.6,"Media",IF(X12&lt;=0.8,"Alta","Muy Alta"))))),"")</f>
        <v>Baja</v>
      </c>
      <c r="Z12" s="256">
        <f>+X12</f>
        <v>0.24</v>
      </c>
      <c r="AA12" s="260" t="str">
        <f ca="1">IFERROR(IF(AB12="","",IF(AB12&lt;=0.2,"Leve",IF(AB12&lt;=0.4,"Menor",IF(AB12&lt;=0.6,"Moderado",IF(AB12&lt;=0.8,"Mayor","Catastrófico"))))),"")</f>
        <v>Moderado</v>
      </c>
      <c r="AB12" s="259">
        <f ca="1">IFERROR(IF(Q12="Impacto",(M12-(+M12*T12)),IF(Q12="Probabilidad",M12,"")),"")</f>
        <v>0.6</v>
      </c>
      <c r="AC12" s="257" t="str">
        <f ca="1">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Moderado</v>
      </c>
      <c r="AD12" s="255" t="s">
        <v>128</v>
      </c>
      <c r="AE12" s="236" t="s">
        <v>325</v>
      </c>
      <c r="AF12" s="236" t="s">
        <v>319</v>
      </c>
      <c r="AG12" s="237">
        <v>45689</v>
      </c>
      <c r="AH12" s="237">
        <v>46022</v>
      </c>
      <c r="AI12" s="253">
        <v>45782</v>
      </c>
      <c r="AJ12" s="266" t="s">
        <v>574</v>
      </c>
      <c r="AK12" s="144"/>
      <c r="AL12" s="274">
        <v>2</v>
      </c>
      <c r="AM12" s="274">
        <v>2</v>
      </c>
      <c r="AN12" s="277">
        <f>+AM12/AL12</f>
        <v>1</v>
      </c>
      <c r="AO12" s="274"/>
      <c r="AP12" s="274"/>
      <c r="AQ12" s="277" t="e">
        <f>+AP12/AO12</f>
        <v>#DIV/0!</v>
      </c>
      <c r="AR12" s="274"/>
      <c r="AS12" s="274"/>
      <c r="AT12" s="277" t="e">
        <f>+AS12/AR12</f>
        <v>#DIV/0!</v>
      </c>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row>
    <row r="13" spans="1:100" s="3" customFormat="1" ht="99.95" customHeight="1" x14ac:dyDescent="0.25">
      <c r="A13" s="461"/>
      <c r="B13" s="488"/>
      <c r="C13" s="488"/>
      <c r="D13" s="488"/>
      <c r="E13" s="489"/>
      <c r="F13" s="488"/>
      <c r="G13" s="485"/>
      <c r="H13" s="486"/>
      <c r="I13" s="481"/>
      <c r="J13" s="487"/>
      <c r="K13" s="481"/>
      <c r="L13" s="486"/>
      <c r="M13" s="481"/>
      <c r="N13" s="482"/>
      <c r="O13" s="461"/>
      <c r="P13" s="462"/>
      <c r="Q13" s="246" t="s">
        <v>133</v>
      </c>
      <c r="R13" s="255" t="s">
        <v>129</v>
      </c>
      <c r="S13" s="255" t="s">
        <v>124</v>
      </c>
      <c r="T13" s="256" t="str">
        <f>IF(AND(R13="Preventivo",S13="Automático"),"50%",IF(AND(R13="Preventivo",S13="Manual"),"40%",IF(AND(R13="Detectivo",S13="Automático"),"40%",IF(AND(R13="Detectivo",S13="Manual"),"30%",IF(AND(R13="Correctivo",S13="Automático"),"35%",IF(AND(R13="Correctivo",S13="Manual"),"25%",""))))))</f>
        <v>30%</v>
      </c>
      <c r="U13" s="255" t="s">
        <v>125</v>
      </c>
      <c r="V13" s="255" t="s">
        <v>216</v>
      </c>
      <c r="W13" s="255" t="s">
        <v>127</v>
      </c>
      <c r="X13" s="259">
        <f>IFERROR(IF(Q13="Probabilidad",(I13-(+I13*T13)),IF(Q13="Impacto",I13,"")),"")</f>
        <v>0</v>
      </c>
      <c r="Y13" s="260" t="str">
        <f>IFERROR(IF(X13="","",IF(X13&lt;=0.2,"Muy Baja",IF(X13&lt;=0.4,"Baja",IF(X13&lt;=0.6,"Media",IF(X13&lt;=0.8,"Alta","Muy Alta"))))),"")</f>
        <v>Muy Baja</v>
      </c>
      <c r="Z13" s="256">
        <f>+X13</f>
        <v>0</v>
      </c>
      <c r="AA13" s="260" t="str">
        <f>IFERROR(IF(AB13="","",IF(AB13&lt;=0.2,"Leve",IF(AB13&lt;=0.4,"Menor",IF(AB13&lt;=0.6,"Moderado",IF(AB13&lt;=0.8,"Mayor","Catastrófico"))))),"")</f>
        <v>Leve</v>
      </c>
      <c r="AB13" s="259">
        <f>IFERROR(IF(Q13="Impacto",(M13-(+M13*T13)),IF(Q13="Probabilidad",M13,"")),"")</f>
        <v>0</v>
      </c>
      <c r="AC13" s="257"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Bajo</v>
      </c>
      <c r="AD13" s="231" t="s">
        <v>128</v>
      </c>
      <c r="AE13" s="149" t="s">
        <v>327</v>
      </c>
      <c r="AF13" s="236" t="s">
        <v>319</v>
      </c>
      <c r="AG13" s="237">
        <v>45839</v>
      </c>
      <c r="AH13" s="237">
        <v>46022</v>
      </c>
      <c r="AI13" s="253">
        <v>45782</v>
      </c>
      <c r="AJ13" s="266" t="s">
        <v>575</v>
      </c>
      <c r="AK13" s="144"/>
      <c r="AL13" s="274">
        <v>1</v>
      </c>
      <c r="AM13" s="274"/>
      <c r="AN13" s="277">
        <f t="shared" ref="AN13:AN15" si="0">+AM13/AL13</f>
        <v>0</v>
      </c>
      <c r="AO13" s="274"/>
      <c r="AP13" s="274"/>
      <c r="AQ13" s="277" t="e">
        <f t="shared" ref="AQ13:AQ15" si="1">+AP13/AO13</f>
        <v>#DIV/0!</v>
      </c>
      <c r="AR13" s="274"/>
      <c r="AS13" s="274"/>
      <c r="AT13" s="277" t="e">
        <f t="shared" ref="AT13:AT15" si="2">+AS13/AR13</f>
        <v>#DIV/0!</v>
      </c>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row>
    <row r="14" spans="1:100" s="3" customFormat="1" ht="99.95" customHeight="1" x14ac:dyDescent="0.25">
      <c r="A14" s="461"/>
      <c r="B14" s="488"/>
      <c r="C14" s="488"/>
      <c r="D14" s="488"/>
      <c r="E14" s="489"/>
      <c r="F14" s="488"/>
      <c r="G14" s="485"/>
      <c r="H14" s="486"/>
      <c r="I14" s="481"/>
      <c r="J14" s="487"/>
      <c r="K14" s="481"/>
      <c r="L14" s="486"/>
      <c r="M14" s="481"/>
      <c r="N14" s="482"/>
      <c r="O14" s="222">
        <v>3</v>
      </c>
      <c r="P14" s="236" t="s">
        <v>326</v>
      </c>
      <c r="Q14" s="246" t="s">
        <v>133</v>
      </c>
      <c r="R14" s="255" t="s">
        <v>129</v>
      </c>
      <c r="S14" s="255" t="s">
        <v>124</v>
      </c>
      <c r="T14" s="256" t="str">
        <f>IF(AND(R14="Preventivo",S14="Automático"),"50%",IF(AND(R14="Preventivo",S14="Manual"),"40%",IF(AND(R14="Detectivo",S14="Automático"),"40%",IF(AND(R14="Detectivo",S14="Manual"),"30%",IF(AND(R14="Correctivo",S14="Automático"),"35%",IF(AND(R14="Correctivo",S14="Manual"),"25%",""))))))</f>
        <v>30%</v>
      </c>
      <c r="U14" s="255" t="s">
        <v>125</v>
      </c>
      <c r="V14" s="255" t="s">
        <v>126</v>
      </c>
      <c r="W14" s="255" t="s">
        <v>127</v>
      </c>
      <c r="X14" s="259">
        <f>IFERROR(IF(Q14="Probabilidad",(I14-(+I14*T14)),IF(Q14="Impacto",I14,"")),"")</f>
        <v>0</v>
      </c>
      <c r="Y14" s="260" t="str">
        <f>IFERROR(IF(X14="","",IF(X14&lt;=0.2,"Muy Baja",IF(X14&lt;=0.4,"Baja",IF(X14&lt;=0.6,"Media",IF(X14&lt;=0.8,"Alta","Muy Alta"))))),"")</f>
        <v>Muy Baja</v>
      </c>
      <c r="Z14" s="256">
        <f>+X14</f>
        <v>0</v>
      </c>
      <c r="AA14" s="260" t="str">
        <f>IFERROR(IF(AB14="","",IF(AB14&lt;=0.2,"Leve",IF(AB14&lt;=0.4,"Menor",IF(AB14&lt;=0.6,"Moderado",IF(AB14&lt;=0.8,"Mayor","Catastrófico"))))),"")</f>
        <v>Leve</v>
      </c>
      <c r="AB14" s="259">
        <f>IFERROR(IF(Q14="Impacto",(M14-(+M14*T14)),IF(Q14="Probabilidad",M14,"")),"")</f>
        <v>0</v>
      </c>
      <c r="AC14" s="257" t="str">
        <f>IFERROR(IF(OR(AND(Y14="Muy Baja",AA14="Leve"),AND(Y14="Muy Baja",AA14="Menor"),AND(Y14="Baja",AA14="Leve")),"Bajo",IF(OR(AND(Y14="Muy baja",AA14="Moderado"),AND(Y14="Baja",AA14="Menor"),AND(Y14="Baja",AA14="Moderado"),AND(Y14="Media",AA14="Leve"),AND(Y14="Media",AA14="Menor"),AND(Y14="Media",AA14="Moderado"),AND(Y14="Alta",AA14="Leve"),AND(Y14="Alta",AA14="Menor")),"Moderado",IF(OR(AND(Y14="Muy Baja",AA14="Mayor"),AND(Y14="Baja",AA14="Mayor"),AND(Y14="Media",AA14="Mayor"),AND(Y14="Alta",AA14="Moderado"),AND(Y14="Alta",AA14="Mayor"),AND(Y14="Muy Alta",AA14="Leve"),AND(Y14="Muy Alta",AA14="Menor"),AND(Y14="Muy Alta",AA14="Moderado"),AND(Y14="Muy Alta",AA14="Mayor")),"Alto",IF(OR(AND(Y14="Muy Baja",AA14="Catastrófico"),AND(Y14="Baja",AA14="Catastrófico"),AND(Y14="Media",AA14="Catastrófico"),AND(Y14="Alta",AA14="Catastrófico"),AND(Y14="Muy Alta",AA14="Catastrófico")),"Extremo","")))),"")</f>
        <v>Bajo</v>
      </c>
      <c r="AD14" s="231" t="s">
        <v>128</v>
      </c>
      <c r="AE14" s="149" t="s">
        <v>328</v>
      </c>
      <c r="AF14" s="236" t="s">
        <v>319</v>
      </c>
      <c r="AG14" s="237">
        <v>45839</v>
      </c>
      <c r="AH14" s="253" t="s">
        <v>277</v>
      </c>
      <c r="AI14" s="253">
        <v>45782</v>
      </c>
      <c r="AJ14" s="266" t="s">
        <v>576</v>
      </c>
      <c r="AK14" s="144"/>
      <c r="AL14" s="274">
        <v>1</v>
      </c>
      <c r="AM14" s="274">
        <v>3</v>
      </c>
      <c r="AN14" s="277">
        <f t="shared" si="0"/>
        <v>3</v>
      </c>
      <c r="AO14" s="274">
        <v>1</v>
      </c>
      <c r="AP14" s="274"/>
      <c r="AQ14" s="277">
        <f t="shared" si="1"/>
        <v>0</v>
      </c>
      <c r="AR14" s="274">
        <v>1</v>
      </c>
      <c r="AS14" s="274"/>
      <c r="AT14" s="277">
        <f t="shared" si="2"/>
        <v>0</v>
      </c>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row>
    <row r="15" spans="1:100" x14ac:dyDescent="0.3">
      <c r="A15" s="26"/>
      <c r="B15" s="26"/>
      <c r="C15" s="26"/>
      <c r="D15" s="26"/>
      <c r="E15" s="7"/>
      <c r="F15" s="25"/>
      <c r="G15" s="7"/>
      <c r="H15" s="7"/>
      <c r="I15" s="7"/>
      <c r="J15" s="7"/>
      <c r="K15" s="7"/>
      <c r="L15" s="7"/>
      <c r="M15" s="7"/>
      <c r="N15" s="7"/>
      <c r="O15" s="25"/>
      <c r="P15" s="147"/>
      <c r="Q15" s="7"/>
      <c r="R15" s="7"/>
      <c r="S15" s="7"/>
      <c r="T15" s="7"/>
      <c r="U15" s="7"/>
      <c r="V15" s="7"/>
      <c r="W15" s="7"/>
      <c r="X15" s="7"/>
      <c r="Y15" s="7"/>
      <c r="Z15" s="7"/>
      <c r="AA15" s="7"/>
      <c r="AB15" s="7"/>
      <c r="AC15" s="7"/>
      <c r="AD15" s="7"/>
      <c r="AE15" s="7"/>
      <c r="AF15" s="7"/>
      <c r="AG15" s="7"/>
      <c r="AH15" s="7"/>
      <c r="AI15" s="7"/>
      <c r="AJ15" s="7"/>
      <c r="AK15" s="7"/>
      <c r="AL15" s="274">
        <f>SUM(AL12:AL14)</f>
        <v>4</v>
      </c>
      <c r="AM15" s="274">
        <f>SUM(AM12:AM14)</f>
        <v>5</v>
      </c>
      <c r="AN15" s="277">
        <f t="shared" si="0"/>
        <v>1.25</v>
      </c>
      <c r="AO15" s="274">
        <f>SUM(AO12:AO14)</f>
        <v>1</v>
      </c>
      <c r="AP15" s="274">
        <f>SUM(AP12:AP14)</f>
        <v>0</v>
      </c>
      <c r="AQ15" s="277">
        <f t="shared" si="1"/>
        <v>0</v>
      </c>
      <c r="AR15" s="274">
        <f>SUM(AR12:AR14)</f>
        <v>1</v>
      </c>
      <c r="AS15" s="274">
        <f>SUM(AS12:AS14)</f>
        <v>0</v>
      </c>
      <c r="AT15" s="277">
        <f t="shared" si="2"/>
        <v>0</v>
      </c>
    </row>
    <row r="16" spans="1:100" x14ac:dyDescent="0.3">
      <c r="A16" s="26"/>
      <c r="B16" s="26"/>
      <c r="C16" s="26"/>
      <c r="D16" s="26"/>
      <c r="E16" s="7"/>
      <c r="F16" s="25"/>
      <c r="G16" s="7"/>
      <c r="H16" s="7"/>
      <c r="I16" s="7"/>
      <c r="J16" s="7"/>
      <c r="K16" s="7"/>
      <c r="L16" s="7"/>
      <c r="M16" s="7"/>
      <c r="N16" s="7"/>
      <c r="O16" s="25"/>
      <c r="P16" s="14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row>
    <row r="17" spans="1:46" x14ac:dyDescent="0.3">
      <c r="A17" s="26"/>
      <c r="B17" s="26"/>
      <c r="C17" s="26"/>
      <c r="D17" s="26"/>
      <c r="E17" s="7"/>
      <c r="F17" s="25"/>
      <c r="G17" s="7"/>
      <c r="H17" s="7"/>
      <c r="I17" s="7"/>
      <c r="J17" s="7"/>
      <c r="K17" s="7"/>
      <c r="L17" s="7"/>
      <c r="M17" s="7"/>
      <c r="N17" s="7"/>
      <c r="O17" s="25"/>
      <c r="P17" s="14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row>
    <row r="18" spans="1:46" x14ac:dyDescent="0.3">
      <c r="A18" s="26"/>
      <c r="B18" s="26"/>
      <c r="C18" s="26"/>
      <c r="D18" s="26"/>
      <c r="E18" s="7"/>
      <c r="F18" s="25"/>
      <c r="G18" s="7"/>
      <c r="H18" s="7"/>
      <c r="I18" s="7"/>
      <c r="J18" s="7"/>
      <c r="K18" s="7"/>
      <c r="L18" s="7"/>
      <c r="M18" s="7"/>
      <c r="N18" s="7"/>
      <c r="O18" s="25"/>
      <c r="P18" s="14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row>
    <row r="19" spans="1:46" x14ac:dyDescent="0.3">
      <c r="A19" s="26"/>
      <c r="B19" s="26"/>
      <c r="C19" s="26"/>
      <c r="D19" s="26"/>
      <c r="E19" s="7"/>
      <c r="F19" s="25"/>
      <c r="G19" s="7"/>
      <c r="H19" s="7"/>
      <c r="I19" s="7"/>
      <c r="J19" s="7"/>
      <c r="K19" s="7"/>
      <c r="L19" s="7"/>
      <c r="M19" s="7"/>
      <c r="N19" s="7"/>
      <c r="O19" s="25"/>
      <c r="P19" s="14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row>
    <row r="20" spans="1:46" x14ac:dyDescent="0.3">
      <c r="A20" s="26"/>
      <c r="B20" s="26"/>
      <c r="C20" s="26"/>
      <c r="D20" s="26"/>
      <c r="E20" s="7"/>
      <c r="F20" s="25"/>
      <c r="G20" s="7"/>
      <c r="H20" s="7"/>
      <c r="I20" s="7"/>
      <c r="J20" s="7"/>
      <c r="K20" s="7"/>
      <c r="L20" s="7"/>
      <c r="M20" s="7"/>
      <c r="N20" s="7"/>
      <c r="O20" s="25"/>
      <c r="P20" s="14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row>
    <row r="21" spans="1:46" x14ac:dyDescent="0.3">
      <c r="A21" s="26"/>
      <c r="B21" s="26"/>
      <c r="C21" s="26"/>
      <c r="D21" s="26"/>
      <c r="E21" s="7"/>
      <c r="F21" s="25"/>
      <c r="G21" s="7"/>
      <c r="H21" s="7"/>
      <c r="I21" s="7"/>
      <c r="J21" s="7"/>
      <c r="K21" s="7"/>
      <c r="L21" s="7"/>
      <c r="M21" s="7"/>
      <c r="N21" s="7"/>
      <c r="O21" s="25"/>
      <c r="P21" s="14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row>
    <row r="22" spans="1:46" x14ac:dyDescent="0.3">
      <c r="A22" s="26"/>
      <c r="B22" s="26"/>
      <c r="C22" s="26"/>
      <c r="D22" s="26"/>
      <c r="E22" s="7"/>
      <c r="F22" s="25"/>
      <c r="G22" s="7"/>
      <c r="H22" s="7"/>
      <c r="I22" s="7"/>
      <c r="J22" s="7"/>
      <c r="K22" s="7"/>
      <c r="L22" s="7"/>
      <c r="M22" s="7"/>
      <c r="N22" s="7"/>
      <c r="O22" s="25"/>
      <c r="P22" s="14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row>
    <row r="23" spans="1:46" x14ac:dyDescent="0.3">
      <c r="A23" s="26"/>
      <c r="B23" s="26"/>
      <c r="C23" s="26"/>
      <c r="D23" s="26"/>
      <c r="E23" s="7"/>
      <c r="F23" s="25"/>
      <c r="G23" s="7"/>
      <c r="H23" s="7"/>
      <c r="I23" s="7"/>
      <c r="J23" s="7"/>
      <c r="K23" s="7"/>
      <c r="L23" s="7"/>
      <c r="M23" s="7"/>
      <c r="N23" s="7"/>
      <c r="O23" s="25"/>
      <c r="P23" s="14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row>
    <row r="24" spans="1:46" x14ac:dyDescent="0.3">
      <c r="A24" s="26"/>
      <c r="B24" s="26"/>
      <c r="C24" s="26"/>
      <c r="D24" s="26"/>
      <c r="E24" s="7"/>
      <c r="F24" s="25"/>
      <c r="G24" s="7"/>
      <c r="H24" s="7"/>
      <c r="I24" s="7"/>
      <c r="J24" s="7"/>
      <c r="K24" s="7"/>
      <c r="L24" s="7"/>
      <c r="M24" s="7"/>
      <c r="N24" s="7"/>
      <c r="O24" s="25"/>
      <c r="P24" s="14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row>
    <row r="25" spans="1:46" x14ac:dyDescent="0.3">
      <c r="A25" s="26"/>
      <c r="B25" s="26"/>
      <c r="C25" s="26"/>
      <c r="D25" s="26"/>
      <c r="E25" s="7"/>
      <c r="F25" s="25"/>
      <c r="G25" s="7"/>
      <c r="H25" s="7"/>
      <c r="I25" s="7"/>
      <c r="J25" s="7"/>
      <c r="K25" s="7"/>
      <c r="L25" s="7"/>
      <c r="M25" s="7"/>
      <c r="N25" s="7"/>
      <c r="O25" s="25"/>
      <c r="P25" s="14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row>
    <row r="26" spans="1:46" x14ac:dyDescent="0.3">
      <c r="A26" s="26"/>
      <c r="B26" s="26"/>
      <c r="C26" s="26"/>
      <c r="D26" s="26"/>
      <c r="E26" s="7"/>
      <c r="F26" s="25"/>
      <c r="G26" s="7"/>
      <c r="H26" s="7"/>
      <c r="I26" s="7"/>
      <c r="J26" s="7"/>
      <c r="K26" s="7"/>
      <c r="L26" s="7"/>
      <c r="M26" s="7"/>
      <c r="N26" s="7"/>
      <c r="O26" s="25"/>
      <c r="P26" s="14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row>
    <row r="27" spans="1:46" x14ac:dyDescent="0.3">
      <c r="A27" s="26"/>
      <c r="B27" s="26"/>
      <c r="C27" s="26"/>
      <c r="D27" s="26"/>
      <c r="E27" s="7"/>
      <c r="F27" s="25"/>
      <c r="G27" s="7"/>
      <c r="H27" s="7"/>
      <c r="I27" s="7"/>
      <c r="J27" s="7"/>
      <c r="K27" s="7"/>
      <c r="L27" s="7"/>
      <c r="M27" s="7"/>
      <c r="N27" s="7"/>
      <c r="O27" s="25"/>
      <c r="P27" s="14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row>
    <row r="28" spans="1:46" x14ac:dyDescent="0.3">
      <c r="A28" s="26"/>
      <c r="B28" s="26"/>
      <c r="C28" s="26"/>
      <c r="D28" s="26"/>
      <c r="E28" s="7"/>
      <c r="F28" s="25"/>
      <c r="G28" s="7"/>
      <c r="H28" s="7"/>
      <c r="I28" s="7"/>
      <c r="J28" s="7"/>
      <c r="K28" s="7"/>
      <c r="L28" s="7"/>
      <c r="M28" s="7"/>
      <c r="N28" s="7"/>
      <c r="O28" s="25"/>
      <c r="P28" s="14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row>
    <row r="29" spans="1:46" x14ac:dyDescent="0.3">
      <c r="A29" s="26"/>
      <c r="B29" s="26"/>
      <c r="C29" s="26"/>
      <c r="D29" s="26"/>
      <c r="E29" s="7"/>
      <c r="F29" s="25"/>
      <c r="G29" s="7"/>
      <c r="H29" s="7"/>
      <c r="I29" s="7"/>
      <c r="J29" s="7"/>
      <c r="K29" s="7"/>
      <c r="L29" s="7"/>
      <c r="M29" s="7"/>
      <c r="N29" s="7"/>
      <c r="O29" s="25"/>
      <c r="P29" s="14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row>
    <row r="30" spans="1:46" x14ac:dyDescent="0.3">
      <c r="A30" s="26"/>
      <c r="B30" s="26"/>
      <c r="C30" s="26"/>
      <c r="D30" s="26"/>
      <c r="E30" s="7"/>
      <c r="F30" s="25"/>
      <c r="G30" s="7"/>
      <c r="H30" s="7"/>
      <c r="I30" s="7"/>
      <c r="J30" s="7"/>
      <c r="K30" s="7"/>
      <c r="L30" s="7"/>
      <c r="M30" s="7"/>
      <c r="N30" s="7"/>
      <c r="O30" s="25"/>
      <c r="P30" s="14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row>
    <row r="31" spans="1:46" x14ac:dyDescent="0.3">
      <c r="A31" s="26"/>
      <c r="B31" s="26"/>
      <c r="C31" s="26"/>
      <c r="D31" s="26"/>
      <c r="E31" s="7"/>
      <c r="F31" s="25"/>
      <c r="G31" s="7"/>
      <c r="H31" s="7"/>
      <c r="I31" s="7"/>
      <c r="J31" s="7"/>
      <c r="K31" s="7"/>
      <c r="L31" s="7"/>
      <c r="M31" s="7"/>
      <c r="N31" s="7"/>
      <c r="O31" s="25"/>
      <c r="P31" s="14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row>
    <row r="32" spans="1:46" x14ac:dyDescent="0.3">
      <c r="A32" s="26"/>
      <c r="B32" s="26"/>
      <c r="C32" s="26"/>
      <c r="D32" s="26"/>
      <c r="E32" s="7"/>
      <c r="F32" s="25"/>
      <c r="G32" s="7"/>
      <c r="H32" s="7"/>
      <c r="I32" s="7"/>
      <c r="J32" s="7"/>
      <c r="K32" s="7"/>
      <c r="L32" s="7"/>
      <c r="M32" s="7"/>
      <c r="N32" s="7"/>
      <c r="O32" s="25"/>
      <c r="P32" s="14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row>
    <row r="33" spans="1:46" x14ac:dyDescent="0.3">
      <c r="A33" s="26"/>
      <c r="B33" s="26"/>
      <c r="C33" s="26"/>
      <c r="D33" s="26"/>
      <c r="E33" s="7"/>
      <c r="F33" s="25"/>
      <c r="G33" s="7"/>
      <c r="H33" s="7"/>
      <c r="I33" s="7"/>
      <c r="J33" s="7"/>
      <c r="K33" s="7"/>
      <c r="L33" s="7"/>
      <c r="M33" s="7"/>
      <c r="N33" s="7"/>
      <c r="O33" s="25"/>
      <c r="P33" s="14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row>
    <row r="34" spans="1:46" x14ac:dyDescent="0.3">
      <c r="A34" s="26"/>
      <c r="B34" s="26"/>
      <c r="C34" s="26"/>
      <c r="D34" s="26"/>
      <c r="E34" s="7"/>
      <c r="F34" s="25"/>
      <c r="G34" s="7"/>
      <c r="H34" s="7"/>
      <c r="I34" s="7"/>
      <c r="J34" s="7"/>
      <c r="K34" s="7"/>
      <c r="L34" s="7"/>
      <c r="M34" s="7"/>
      <c r="N34" s="7"/>
      <c r="O34" s="25"/>
      <c r="P34" s="14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row>
    <row r="35" spans="1:46" x14ac:dyDescent="0.3">
      <c r="A35" s="26"/>
      <c r="B35" s="26"/>
      <c r="C35" s="26"/>
      <c r="D35" s="26"/>
      <c r="E35" s="7"/>
      <c r="F35" s="25"/>
      <c r="G35" s="7"/>
      <c r="H35" s="7"/>
      <c r="I35" s="7"/>
      <c r="J35" s="7"/>
      <c r="K35" s="7"/>
      <c r="L35" s="7"/>
      <c r="M35" s="7"/>
      <c r="N35" s="7"/>
      <c r="O35" s="25"/>
      <c r="P35" s="14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row>
    <row r="36" spans="1:46" x14ac:dyDescent="0.3">
      <c r="A36" s="26"/>
      <c r="B36" s="26"/>
      <c r="C36" s="26"/>
      <c r="D36" s="26"/>
      <c r="E36" s="7"/>
      <c r="F36" s="25"/>
      <c r="G36" s="7"/>
      <c r="H36" s="7"/>
      <c r="I36" s="7"/>
      <c r="J36" s="7"/>
      <c r="K36" s="7"/>
      <c r="L36" s="7"/>
      <c r="M36" s="7"/>
      <c r="N36" s="7"/>
      <c r="O36" s="25"/>
      <c r="P36" s="14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row>
    <row r="37" spans="1:46" x14ac:dyDescent="0.3">
      <c r="A37" s="26"/>
      <c r="B37" s="26"/>
      <c r="C37" s="26"/>
      <c r="D37" s="26"/>
      <c r="E37" s="7"/>
      <c r="F37" s="25"/>
      <c r="G37" s="7"/>
      <c r="H37" s="7"/>
      <c r="I37" s="7"/>
      <c r="J37" s="7"/>
      <c r="K37" s="7"/>
      <c r="L37" s="7"/>
      <c r="M37" s="7"/>
      <c r="N37" s="7"/>
      <c r="O37" s="25"/>
      <c r="P37" s="14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row>
    <row r="38" spans="1:46" x14ac:dyDescent="0.3">
      <c r="A38" s="26"/>
      <c r="B38" s="26"/>
      <c r="C38" s="26"/>
      <c r="D38" s="26"/>
      <c r="E38" s="7"/>
      <c r="F38" s="25"/>
      <c r="G38" s="7"/>
      <c r="H38" s="7"/>
      <c r="I38" s="7"/>
      <c r="J38" s="7"/>
      <c r="K38" s="7"/>
      <c r="L38" s="7"/>
      <c r="M38" s="7"/>
      <c r="N38" s="7"/>
      <c r="O38" s="25"/>
      <c r="P38" s="14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row>
    <row r="39" spans="1:46" x14ac:dyDescent="0.3">
      <c r="A39" s="26"/>
      <c r="B39" s="26"/>
      <c r="C39" s="26"/>
      <c r="D39" s="26"/>
      <c r="E39" s="7"/>
      <c r="F39" s="25"/>
      <c r="G39" s="7"/>
      <c r="H39" s="7"/>
      <c r="I39" s="7"/>
      <c r="J39" s="7"/>
      <c r="K39" s="7"/>
      <c r="L39" s="7"/>
      <c r="M39" s="7"/>
      <c r="N39" s="7"/>
      <c r="O39" s="25"/>
      <c r="P39" s="14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row>
    <row r="40" spans="1:46" x14ac:dyDescent="0.3">
      <c r="A40" s="26"/>
      <c r="B40" s="26"/>
      <c r="C40" s="26"/>
      <c r="D40" s="26"/>
      <c r="E40" s="7"/>
      <c r="F40" s="25"/>
      <c r="G40" s="7"/>
      <c r="H40" s="7"/>
      <c r="I40" s="7"/>
      <c r="J40" s="7"/>
      <c r="K40" s="7"/>
      <c r="L40" s="7"/>
      <c r="M40" s="7"/>
      <c r="N40" s="7"/>
      <c r="O40" s="25"/>
      <c r="P40" s="14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row>
    <row r="41" spans="1:46" x14ac:dyDescent="0.3">
      <c r="A41" s="26"/>
      <c r="B41" s="26"/>
      <c r="C41" s="26"/>
      <c r="D41" s="26"/>
      <c r="E41" s="7"/>
      <c r="F41" s="25"/>
      <c r="G41" s="7"/>
      <c r="H41" s="7"/>
      <c r="I41" s="7"/>
      <c r="J41" s="7"/>
      <c r="K41" s="7"/>
      <c r="L41" s="7"/>
      <c r="M41" s="7"/>
      <c r="N41" s="7"/>
      <c r="O41" s="25"/>
      <c r="P41" s="14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row>
    <row r="42" spans="1:46" x14ac:dyDescent="0.3">
      <c r="A42" s="26"/>
      <c r="B42" s="26"/>
      <c r="C42" s="26"/>
      <c r="D42" s="26"/>
      <c r="E42" s="7"/>
      <c r="F42" s="25"/>
      <c r="G42" s="7"/>
      <c r="H42" s="7"/>
      <c r="I42" s="7"/>
      <c r="J42" s="7"/>
      <c r="K42" s="7"/>
      <c r="L42" s="7"/>
      <c r="M42" s="7"/>
      <c r="N42" s="7"/>
      <c r="O42" s="25"/>
      <c r="P42" s="14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row>
    <row r="43" spans="1:46" x14ac:dyDescent="0.3">
      <c r="A43" s="26"/>
      <c r="B43" s="26"/>
      <c r="C43" s="26"/>
      <c r="D43" s="26"/>
      <c r="E43" s="7"/>
      <c r="F43" s="25"/>
      <c r="G43" s="7"/>
      <c r="H43" s="7"/>
      <c r="I43" s="7"/>
      <c r="J43" s="7"/>
      <c r="K43" s="7"/>
      <c r="L43" s="7"/>
      <c r="M43" s="7"/>
      <c r="N43" s="7"/>
      <c r="O43" s="25"/>
      <c r="P43" s="14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row>
    <row r="44" spans="1:46" x14ac:dyDescent="0.3">
      <c r="A44" s="26"/>
      <c r="B44" s="26"/>
      <c r="C44" s="26"/>
      <c r="D44" s="26"/>
      <c r="E44" s="7"/>
      <c r="F44" s="25"/>
      <c r="G44" s="7"/>
      <c r="H44" s="7"/>
      <c r="I44" s="7"/>
      <c r="J44" s="7"/>
      <c r="K44" s="7"/>
      <c r="L44" s="7"/>
      <c r="M44" s="7"/>
      <c r="N44" s="7"/>
      <c r="O44" s="25"/>
      <c r="P44" s="14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row>
    <row r="45" spans="1:46" x14ac:dyDescent="0.3">
      <c r="A45" s="26"/>
      <c r="B45" s="26"/>
      <c r="C45" s="26"/>
      <c r="D45" s="26"/>
      <c r="E45" s="7"/>
      <c r="F45" s="25"/>
      <c r="G45" s="7"/>
      <c r="H45" s="7"/>
      <c r="I45" s="7"/>
      <c r="J45" s="7"/>
      <c r="K45" s="7"/>
      <c r="L45" s="7"/>
      <c r="M45" s="7"/>
      <c r="N45" s="7"/>
      <c r="O45" s="25"/>
      <c r="P45" s="14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row>
  </sheetData>
  <dataConsolidate/>
  <mergeCells count="70">
    <mergeCell ref="AL8:AT8"/>
    <mergeCell ref="AL9:AN10"/>
    <mergeCell ref="AO9:AQ10"/>
    <mergeCell ref="AR9:AT10"/>
    <mergeCell ref="A8:B8"/>
    <mergeCell ref="C8:N8"/>
    <mergeCell ref="AE9:AK9"/>
    <mergeCell ref="A10:A11"/>
    <mergeCell ref="B10:B11"/>
    <mergeCell ref="C10:C11"/>
    <mergeCell ref="D10:D11"/>
    <mergeCell ref="E10:E11"/>
    <mergeCell ref="K10:K11"/>
    <mergeCell ref="A9:G9"/>
    <mergeCell ref="H9:N9"/>
    <mergeCell ref="O9:W9"/>
    <mergeCell ref="A1:D4"/>
    <mergeCell ref="E1:AI4"/>
    <mergeCell ref="AJ1:AK1"/>
    <mergeCell ref="AJ2:AK2"/>
    <mergeCell ref="AJ3:AK3"/>
    <mergeCell ref="AJ4:AK4"/>
    <mergeCell ref="A6:B6"/>
    <mergeCell ref="C6:N6"/>
    <mergeCell ref="O6:Q6"/>
    <mergeCell ref="A7:B7"/>
    <mergeCell ref="C7:N7"/>
    <mergeCell ref="X9:AD9"/>
    <mergeCell ref="F10:F11"/>
    <mergeCell ref="G10:G11"/>
    <mergeCell ref="H10:H11"/>
    <mergeCell ref="I10:I11"/>
    <mergeCell ref="J10:J11"/>
    <mergeCell ref="AB10:AB11"/>
    <mergeCell ref="L10:L11"/>
    <mergeCell ref="M10:M11"/>
    <mergeCell ref="N10:N11"/>
    <mergeCell ref="O10:O11"/>
    <mergeCell ref="P10:P11"/>
    <mergeCell ref="Q10:Q11"/>
    <mergeCell ref="R10:W10"/>
    <mergeCell ref="X10:X11"/>
    <mergeCell ref="Y10:Y11"/>
    <mergeCell ref="AI10:AI11"/>
    <mergeCell ref="AJ10:AJ11"/>
    <mergeCell ref="AK10:AK11"/>
    <mergeCell ref="AF10:AF11"/>
    <mergeCell ref="AG10:AG11"/>
    <mergeCell ref="AH10:AH11"/>
    <mergeCell ref="A12:A14"/>
    <mergeCell ref="B12:B14"/>
    <mergeCell ref="C12:C14"/>
    <mergeCell ref="D12:D14"/>
    <mergeCell ref="E12:E14"/>
    <mergeCell ref="F12:F14"/>
    <mergeCell ref="G12:G14"/>
    <mergeCell ref="AC10:AC11"/>
    <mergeCell ref="AD10:AD11"/>
    <mergeCell ref="AE10:AE11"/>
    <mergeCell ref="O12:O13"/>
    <mergeCell ref="P12:P13"/>
    <mergeCell ref="N12:N14"/>
    <mergeCell ref="H12:H14"/>
    <mergeCell ref="I12:I14"/>
    <mergeCell ref="J12:J14"/>
    <mergeCell ref="K12:K14"/>
    <mergeCell ref="L12:L14"/>
    <mergeCell ref="M12:M14"/>
    <mergeCell ref="Z10:Z11"/>
    <mergeCell ref="AA10:AA11"/>
  </mergeCells>
  <conditionalFormatting sqref="H12:H14 Y12:Y14">
    <cfRule type="cellIs" dxfId="292" priority="16" operator="equal">
      <formula>"Muy Alta"</formula>
    </cfRule>
    <cfRule type="cellIs" dxfId="291" priority="17" operator="equal">
      <formula>"Alta"</formula>
    </cfRule>
    <cfRule type="cellIs" dxfId="290" priority="18" operator="equal">
      <formula>"Media"</formula>
    </cfRule>
    <cfRule type="cellIs" dxfId="289" priority="19" operator="equal">
      <formula>"Baja"</formula>
    </cfRule>
    <cfRule type="cellIs" dxfId="288" priority="20" operator="equal">
      <formula>"Muy Baja"</formula>
    </cfRule>
  </conditionalFormatting>
  <conditionalFormatting sqref="K12:K14">
    <cfRule type="containsText" dxfId="287" priority="6" operator="containsText" text="❌">
      <formula>NOT(ISERROR(SEARCH("❌",K12)))</formula>
    </cfRule>
  </conditionalFormatting>
  <conditionalFormatting sqref="L12:L14">
    <cfRule type="cellIs" dxfId="286" priority="11" operator="equal">
      <formula>"Catastrófico"</formula>
    </cfRule>
    <cfRule type="cellIs" dxfId="285" priority="12" operator="equal">
      <formula>"Mayor"</formula>
    </cfRule>
    <cfRule type="cellIs" dxfId="284" priority="13" operator="equal">
      <formula>"Moderado"</formula>
    </cfRule>
    <cfRule type="cellIs" dxfId="283" priority="14" operator="equal">
      <formula>"Menor"</formula>
    </cfRule>
    <cfRule type="cellIs" dxfId="282" priority="15" operator="equal">
      <formula>"Leve"</formula>
    </cfRule>
  </conditionalFormatting>
  <conditionalFormatting sqref="N12:N14 AC12:AC14">
    <cfRule type="cellIs" dxfId="281" priority="7" operator="equal">
      <formula>"Extremo"</formula>
    </cfRule>
    <cfRule type="cellIs" dxfId="280" priority="8" operator="equal">
      <formula>"Alto"</formula>
    </cfRule>
    <cfRule type="cellIs" dxfId="279" priority="9" operator="equal">
      <formula>"Moderado"</formula>
    </cfRule>
    <cfRule type="cellIs" dxfId="278" priority="10" operator="equal">
      <formula>"Bajo"</formula>
    </cfRule>
  </conditionalFormatting>
  <conditionalFormatting sqref="AA12:AA14">
    <cfRule type="cellIs" dxfId="277" priority="1" operator="equal">
      <formula>"Catastrófico"</formula>
    </cfRule>
    <cfRule type="cellIs" dxfId="276" priority="2" operator="equal">
      <formula>"Mayor"</formula>
    </cfRule>
    <cfRule type="cellIs" dxfId="275" priority="3" operator="equal">
      <formula>"Moderado"</formula>
    </cfRule>
    <cfRule type="cellIs" dxfId="274" priority="4" operator="equal">
      <formula>"Menor"</formula>
    </cfRule>
    <cfRule type="cellIs" dxfId="273" priority="5" operator="equal">
      <formula>"Leve"</formula>
    </cfRule>
  </conditionalFormatting>
  <pageMargins left="0.7" right="0.7" top="0.75" bottom="0.75" header="0.3" footer="0.3"/>
  <pageSetup orientation="portrait" r:id="rId1"/>
  <ignoredErrors>
    <ignoredError sqref="E12" unlockedFormula="1"/>
  </ignoredErrors>
  <drawing r:id="rId2"/>
  <extLst>
    <ext xmlns:x14="http://schemas.microsoft.com/office/spreadsheetml/2009/9/main" uri="{CCE6A557-97BC-4b89-ADB6-D9C93CAAB3DF}">
      <x14:dataValidations xmlns:xm="http://schemas.microsoft.com/office/excel/2006/main" count="11">
        <x14:dataValidation type="list" allowBlank="1" showInputMessage="1" showErrorMessage="1" xr:uid="{C3D8020D-0CD3-C94C-811E-7984350F76FB}">
          <x14:formula1>
            <xm:f>'Tabla Valoración controles'!$D$4:$D$6</xm:f>
          </x14:formula1>
          <xm:sqref>R12:R14</xm:sqref>
        </x14:dataValidation>
        <x14:dataValidation type="list" allowBlank="1" showInputMessage="1" showErrorMessage="1" xr:uid="{B2AE26D3-6883-1E43-86A8-16CD5751EF7B}">
          <x14:formula1>
            <xm:f>'Tabla Valoración controles'!$D$7:$D$8</xm:f>
          </x14:formula1>
          <xm:sqref>S12:S14</xm:sqref>
        </x14:dataValidation>
        <x14:dataValidation type="list" allowBlank="1" showInputMessage="1" showErrorMessage="1" xr:uid="{723CA3DC-4CE9-BE40-9B83-79610E949966}">
          <x14:formula1>
            <xm:f>'Tabla Valoración controles'!$D$9:$D$10</xm:f>
          </x14:formula1>
          <xm:sqref>U12:U14</xm:sqref>
        </x14:dataValidation>
        <x14:dataValidation type="list" allowBlank="1" showInputMessage="1" showErrorMessage="1" xr:uid="{59A5D5FF-71AC-5E4F-B177-160BCB82882B}">
          <x14:formula1>
            <xm:f>'Tabla Valoración controles'!$D$11:$D$12</xm:f>
          </x14:formula1>
          <xm:sqref>V12:V14</xm:sqref>
        </x14:dataValidation>
        <x14:dataValidation type="list" allowBlank="1" showInputMessage="1" showErrorMessage="1" xr:uid="{158263F0-12E0-9F4D-81A7-283B0770B086}">
          <x14:formula1>
            <xm:f>'Tabla Valoración controles'!$D$13:$D$14</xm:f>
          </x14:formula1>
          <xm:sqref>W12:W14</xm:sqref>
        </x14:dataValidation>
        <x14:dataValidation type="list" allowBlank="1" showInputMessage="1" showErrorMessage="1" xr:uid="{2824546A-E1E0-1A47-8F3F-47D0D94D2EE6}">
          <x14:formula1>
            <xm:f>'Opciones Tratamiento'!$B$13:$B$19</xm:f>
          </x14:formula1>
          <xm:sqref>F12:F14</xm:sqref>
        </x14:dataValidation>
        <x14:dataValidation type="list" allowBlank="1" showInputMessage="1" showErrorMessage="1" xr:uid="{DAB927B9-948A-1740-B203-AE4312819D71}">
          <x14:formula1>
            <xm:f>'Opciones Tratamiento'!$E$2:$E$4</xm:f>
          </x14:formula1>
          <xm:sqref>B12:B14</xm:sqref>
        </x14:dataValidation>
        <x14:dataValidation type="list" allowBlank="1" showInputMessage="1" showErrorMessage="1" xr:uid="{9A8760D9-08F5-5549-A156-208DC88FF760}">
          <x14:formula1>
            <xm:f>'Opciones Tratamiento'!$B$2:$B$5</xm:f>
          </x14:formula1>
          <xm:sqref>AD12:AD14</xm:sqref>
        </x14:dataValidation>
        <x14:dataValidation type="list" allowBlank="1" showInputMessage="1" showErrorMessage="1" xr:uid="{37CC8664-50CB-F849-AF58-5BDE2DFDD23E}">
          <x14:formula1>
            <xm:f>'Tabla Impacto'!$F$210:$F$221</xm:f>
          </x14:formula1>
          <xm:sqref>J12:J14</xm:sqref>
        </x14:dataValidation>
        <x14:dataValidation type="custom" allowBlank="1" showInputMessage="1" showErrorMessage="1" error="Recuerde que las acciones se generan bajo la medida de mitigar el riesgo" xr:uid="{B3149C4E-FDFD-5C4E-A429-EB5E88AEBCB9}">
          <x14:formula1>
            <xm:f>IF(OR(AD12='Opciones Tratamiento'!$B$2,AD12='Opciones Tratamiento'!$B$3,AD12='Opciones Tratamiento'!$B$4),ISBLANK(AD12),ISTEXT(AD12))</xm:f>
          </x14:formula1>
          <xm:sqref>AI12:AI14</xm:sqref>
        </x14:dataValidation>
        <x14:dataValidation type="list" allowBlank="1" showInputMessage="1" showErrorMessage="1" xr:uid="{4425D35B-4613-234E-8731-E4B8A95D5C50}">
          <x14:formula1>
            <xm:f>'Opciones Tratamiento'!$B$9:$B$10</xm:f>
          </x14:formula1>
          <xm:sqref>AK12:AK14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BBBE7-A750-0A4D-8982-21D173C383AD}">
  <dimension ref="A1:CV46"/>
  <sheetViews>
    <sheetView zoomScale="90" zoomScaleNormal="90" workbookViewId="0">
      <selection activeCell="A6" sqref="A6:B6"/>
    </sheetView>
  </sheetViews>
  <sheetFormatPr baseColWidth="10" defaultColWidth="11.42578125" defaultRowHeight="16.5" x14ac:dyDescent="0.3"/>
  <cols>
    <col min="1" max="1" width="4" style="2" bestFit="1" customWidth="1"/>
    <col min="2" max="2" width="14.140625" style="2" customWidth="1"/>
    <col min="3" max="3" width="15.42578125" style="2" customWidth="1"/>
    <col min="4" max="4" width="25.85546875" style="2" customWidth="1"/>
    <col min="5" max="5" width="38.285156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23.140625" style="1" hidden="1" customWidth="1"/>
    <col min="12" max="12" width="17.42578125" style="1" customWidth="1"/>
    <col min="13" max="13" width="6.28515625" style="1" bestFit="1" customWidth="1"/>
    <col min="14" max="14" width="16" style="1" customWidth="1"/>
    <col min="15" max="15" width="5.85546875" style="5" customWidth="1"/>
    <col min="16" max="16" width="43.42578125" style="148"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46.28515625" style="1" customWidth="1"/>
    <col min="32" max="32" width="29.7109375" style="1" customWidth="1"/>
    <col min="33" max="34" width="14.42578125" style="1" customWidth="1"/>
    <col min="35" max="35" width="14.85546875" style="1" customWidth="1"/>
    <col min="36" max="36" width="36.85546875" style="1" customWidth="1"/>
    <col min="37" max="37" width="17.42578125" style="1" customWidth="1"/>
    <col min="38" max="16384" width="11.42578125" style="1"/>
  </cols>
  <sheetData>
    <row r="1" spans="1:100" ht="15" customHeight="1" x14ac:dyDescent="0.3">
      <c r="A1" s="470"/>
      <c r="B1" s="470"/>
      <c r="C1" s="470"/>
      <c r="D1" s="470"/>
      <c r="E1" s="471" t="s">
        <v>87</v>
      </c>
      <c r="F1" s="471"/>
      <c r="G1" s="471"/>
      <c r="H1" s="471"/>
      <c r="I1" s="471"/>
      <c r="J1" s="471"/>
      <c r="K1" s="471"/>
      <c r="L1" s="471"/>
      <c r="M1" s="471"/>
      <c r="N1" s="471"/>
      <c r="O1" s="471"/>
      <c r="P1" s="471"/>
      <c r="Q1" s="471"/>
      <c r="R1" s="471"/>
      <c r="S1" s="471"/>
      <c r="T1" s="471"/>
      <c r="U1" s="471"/>
      <c r="V1" s="471"/>
      <c r="W1" s="471"/>
      <c r="X1" s="471"/>
      <c r="Y1" s="471"/>
      <c r="Z1" s="471"/>
      <c r="AA1" s="471"/>
      <c r="AB1" s="471"/>
      <c r="AC1" s="471"/>
      <c r="AD1" s="471"/>
      <c r="AE1" s="471"/>
      <c r="AF1" s="471"/>
      <c r="AG1" s="471"/>
      <c r="AH1" s="471"/>
      <c r="AI1" s="471"/>
      <c r="AJ1" s="472" t="s">
        <v>240</v>
      </c>
      <c r="AK1" s="472"/>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row>
    <row r="2" spans="1:100" ht="15" customHeight="1" x14ac:dyDescent="0.3">
      <c r="A2" s="470"/>
      <c r="B2" s="470"/>
      <c r="C2" s="470"/>
      <c r="D2" s="470"/>
      <c r="E2" s="471"/>
      <c r="F2" s="471"/>
      <c r="G2" s="471"/>
      <c r="H2" s="471"/>
      <c r="I2" s="471"/>
      <c r="J2" s="471"/>
      <c r="K2" s="471"/>
      <c r="L2" s="471"/>
      <c r="M2" s="471"/>
      <c r="N2" s="471"/>
      <c r="O2" s="471"/>
      <c r="P2" s="471"/>
      <c r="Q2" s="471"/>
      <c r="R2" s="471"/>
      <c r="S2" s="471"/>
      <c r="T2" s="471"/>
      <c r="U2" s="471"/>
      <c r="V2" s="471"/>
      <c r="W2" s="471"/>
      <c r="X2" s="471"/>
      <c r="Y2" s="471"/>
      <c r="Z2" s="471"/>
      <c r="AA2" s="471"/>
      <c r="AB2" s="471"/>
      <c r="AC2" s="471"/>
      <c r="AD2" s="471"/>
      <c r="AE2" s="471"/>
      <c r="AF2" s="471"/>
      <c r="AG2" s="471"/>
      <c r="AH2" s="471"/>
      <c r="AI2" s="471"/>
      <c r="AJ2" s="473" t="s">
        <v>241</v>
      </c>
      <c r="AK2" s="474"/>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row>
    <row r="3" spans="1:100" ht="15" customHeight="1" x14ac:dyDescent="0.3">
      <c r="A3" s="470"/>
      <c r="B3" s="470"/>
      <c r="C3" s="470"/>
      <c r="D3" s="470"/>
      <c r="E3" s="471"/>
      <c r="F3" s="471"/>
      <c r="G3" s="471"/>
      <c r="H3" s="471"/>
      <c r="I3" s="471"/>
      <c r="J3" s="471"/>
      <c r="K3" s="471"/>
      <c r="L3" s="471"/>
      <c r="M3" s="471"/>
      <c r="N3" s="471"/>
      <c r="O3" s="471"/>
      <c r="P3" s="471"/>
      <c r="Q3" s="471"/>
      <c r="R3" s="471"/>
      <c r="S3" s="471"/>
      <c r="T3" s="471"/>
      <c r="U3" s="471"/>
      <c r="V3" s="471"/>
      <c r="W3" s="471"/>
      <c r="X3" s="471"/>
      <c r="Y3" s="471"/>
      <c r="Z3" s="471"/>
      <c r="AA3" s="471"/>
      <c r="AB3" s="471"/>
      <c r="AC3" s="471"/>
      <c r="AD3" s="471"/>
      <c r="AE3" s="471"/>
      <c r="AF3" s="471"/>
      <c r="AG3" s="471"/>
      <c r="AH3" s="471"/>
      <c r="AI3" s="471"/>
      <c r="AJ3" s="473" t="s">
        <v>242</v>
      </c>
      <c r="AK3" s="473"/>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row>
    <row r="4" spans="1:100" ht="15" customHeight="1" x14ac:dyDescent="0.3">
      <c r="A4" s="470"/>
      <c r="B4" s="470"/>
      <c r="C4" s="470"/>
      <c r="D4" s="470"/>
      <c r="E4" s="471"/>
      <c r="F4" s="471"/>
      <c r="G4" s="471"/>
      <c r="H4" s="471"/>
      <c r="I4" s="471"/>
      <c r="J4" s="471"/>
      <c r="K4" s="471"/>
      <c r="L4" s="471"/>
      <c r="M4" s="471"/>
      <c r="N4" s="471"/>
      <c r="O4" s="471"/>
      <c r="P4" s="471"/>
      <c r="Q4" s="471"/>
      <c r="R4" s="471"/>
      <c r="S4" s="471"/>
      <c r="T4" s="471"/>
      <c r="U4" s="471"/>
      <c r="V4" s="471"/>
      <c r="W4" s="471"/>
      <c r="X4" s="471"/>
      <c r="Y4" s="471"/>
      <c r="Z4" s="471"/>
      <c r="AA4" s="471"/>
      <c r="AB4" s="471"/>
      <c r="AC4" s="471"/>
      <c r="AD4" s="471"/>
      <c r="AE4" s="471"/>
      <c r="AF4" s="471"/>
      <c r="AG4" s="471"/>
      <c r="AH4" s="471"/>
      <c r="AI4" s="471"/>
      <c r="AJ4" s="472" t="s">
        <v>88</v>
      </c>
      <c r="AK4" s="472"/>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row>
    <row r="5" spans="1:100" ht="16.5" customHeight="1" x14ac:dyDescent="0.3">
      <c r="A5" s="217"/>
      <c r="B5" s="218"/>
      <c r="C5" s="217"/>
      <c r="D5" s="217"/>
      <c r="E5" s="219"/>
      <c r="F5" s="220"/>
      <c r="G5" s="219"/>
      <c r="H5" s="219"/>
      <c r="I5" s="219"/>
      <c r="J5" s="219"/>
      <c r="K5" s="219"/>
      <c r="L5" s="219"/>
      <c r="M5" s="219"/>
      <c r="N5" s="219"/>
      <c r="O5" s="220"/>
      <c r="P5" s="221"/>
      <c r="Q5" s="219"/>
      <c r="R5" s="219"/>
      <c r="S5" s="219"/>
      <c r="T5" s="219"/>
      <c r="U5" s="219"/>
      <c r="V5" s="219"/>
      <c r="W5" s="219"/>
      <c r="X5" s="219"/>
      <c r="Y5" s="219"/>
      <c r="Z5" s="219"/>
      <c r="AA5" s="219"/>
      <c r="AB5" s="219"/>
      <c r="AC5" s="219"/>
      <c r="AD5" s="219"/>
      <c r="AE5" s="219"/>
      <c r="AF5" s="219"/>
      <c r="AG5" s="219"/>
      <c r="AH5" s="219"/>
      <c r="AI5" s="219"/>
      <c r="AJ5" s="219"/>
      <c r="AK5" s="219"/>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row>
    <row r="6" spans="1:100" ht="26.25" customHeight="1" x14ac:dyDescent="0.3">
      <c r="A6" s="467" t="s">
        <v>89</v>
      </c>
      <c r="B6" s="467"/>
      <c r="C6" s="469" t="s">
        <v>377</v>
      </c>
      <c r="D6" s="469"/>
      <c r="E6" s="469"/>
      <c r="F6" s="469"/>
      <c r="G6" s="469"/>
      <c r="H6" s="469"/>
      <c r="I6" s="469"/>
      <c r="J6" s="469"/>
      <c r="K6" s="469"/>
      <c r="L6" s="469"/>
      <c r="M6" s="469"/>
      <c r="N6" s="469"/>
      <c r="O6" s="475"/>
      <c r="P6" s="475"/>
      <c r="Q6" s="475"/>
      <c r="R6" s="219"/>
      <c r="S6" s="219"/>
      <c r="T6" s="219"/>
      <c r="U6" s="219"/>
      <c r="V6" s="219"/>
      <c r="W6" s="219"/>
      <c r="X6" s="219"/>
      <c r="Y6" s="219"/>
      <c r="Z6" s="219"/>
      <c r="AA6" s="219"/>
      <c r="AB6" s="219"/>
      <c r="AC6" s="219"/>
      <c r="AD6" s="219"/>
      <c r="AE6" s="219"/>
      <c r="AF6" s="219"/>
      <c r="AG6" s="219"/>
      <c r="AH6" s="219"/>
      <c r="AI6" s="219"/>
      <c r="AJ6" s="219"/>
      <c r="AK6" s="219"/>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row>
    <row r="7" spans="1:100" ht="62.1" customHeight="1" x14ac:dyDescent="0.3">
      <c r="A7" s="467" t="s">
        <v>90</v>
      </c>
      <c r="B7" s="467"/>
      <c r="C7" s="468" t="s">
        <v>378</v>
      </c>
      <c r="D7" s="468"/>
      <c r="E7" s="468"/>
      <c r="F7" s="468"/>
      <c r="G7" s="468"/>
      <c r="H7" s="468"/>
      <c r="I7" s="468"/>
      <c r="J7" s="468"/>
      <c r="K7" s="468"/>
      <c r="L7" s="468"/>
      <c r="M7" s="468"/>
      <c r="N7" s="468"/>
      <c r="O7" s="220"/>
      <c r="P7" s="221"/>
      <c r="Q7" s="219"/>
      <c r="R7" s="219"/>
      <c r="S7" s="219"/>
      <c r="T7" s="219"/>
      <c r="U7" s="219"/>
      <c r="V7" s="219"/>
      <c r="W7" s="219"/>
      <c r="X7" s="219"/>
      <c r="Y7" s="219"/>
      <c r="Z7" s="219"/>
      <c r="AA7" s="219"/>
      <c r="AB7" s="219"/>
      <c r="AC7" s="219"/>
      <c r="AD7" s="219"/>
      <c r="AE7" s="219"/>
      <c r="AF7" s="219"/>
      <c r="AG7" s="219"/>
      <c r="AH7" s="219"/>
      <c r="AI7" s="219"/>
      <c r="AJ7" s="219"/>
      <c r="AK7" s="219"/>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row>
    <row r="8" spans="1:100" ht="52.5" customHeight="1" x14ac:dyDescent="0.3">
      <c r="A8" s="467" t="s">
        <v>91</v>
      </c>
      <c r="B8" s="467"/>
      <c r="C8" s="468" t="s">
        <v>379</v>
      </c>
      <c r="D8" s="469"/>
      <c r="E8" s="469"/>
      <c r="F8" s="469"/>
      <c r="G8" s="469"/>
      <c r="H8" s="469"/>
      <c r="I8" s="469"/>
      <c r="J8" s="469"/>
      <c r="K8" s="469"/>
      <c r="L8" s="469"/>
      <c r="M8" s="469"/>
      <c r="N8" s="469"/>
      <c r="O8" s="220"/>
      <c r="P8" s="221"/>
      <c r="Q8" s="219"/>
      <c r="R8" s="219"/>
      <c r="S8" s="219"/>
      <c r="T8" s="219"/>
      <c r="U8" s="219"/>
      <c r="V8" s="219"/>
      <c r="W8" s="219"/>
      <c r="X8" s="219"/>
      <c r="Y8" s="219"/>
      <c r="Z8" s="219"/>
      <c r="AA8" s="219"/>
      <c r="AB8" s="219"/>
      <c r="AC8" s="219"/>
      <c r="AD8" s="219"/>
      <c r="AE8" s="219"/>
      <c r="AF8" s="219"/>
      <c r="AG8" s="219"/>
      <c r="AH8" s="219"/>
      <c r="AI8" s="219"/>
      <c r="AJ8" s="219"/>
      <c r="AK8" s="219"/>
      <c r="AL8" s="422" t="s">
        <v>623</v>
      </c>
      <c r="AM8" s="422"/>
      <c r="AN8" s="422"/>
      <c r="AO8" s="422"/>
      <c r="AP8" s="422"/>
      <c r="AQ8" s="422"/>
      <c r="AR8" s="422"/>
      <c r="AS8" s="422"/>
      <c r="AT8" s="422"/>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row>
    <row r="9" spans="1:100" x14ac:dyDescent="0.3">
      <c r="A9" s="466" t="s">
        <v>92</v>
      </c>
      <c r="B9" s="466"/>
      <c r="C9" s="466"/>
      <c r="D9" s="466"/>
      <c r="E9" s="466"/>
      <c r="F9" s="466"/>
      <c r="G9" s="466"/>
      <c r="H9" s="466" t="s">
        <v>93</v>
      </c>
      <c r="I9" s="466"/>
      <c r="J9" s="466"/>
      <c r="K9" s="466"/>
      <c r="L9" s="466"/>
      <c r="M9" s="466"/>
      <c r="N9" s="466"/>
      <c r="O9" s="466" t="s">
        <v>94</v>
      </c>
      <c r="P9" s="466"/>
      <c r="Q9" s="466"/>
      <c r="R9" s="466"/>
      <c r="S9" s="466"/>
      <c r="T9" s="466"/>
      <c r="U9" s="466"/>
      <c r="V9" s="466"/>
      <c r="W9" s="466"/>
      <c r="X9" s="466" t="s">
        <v>95</v>
      </c>
      <c r="Y9" s="466"/>
      <c r="Z9" s="466"/>
      <c r="AA9" s="466"/>
      <c r="AB9" s="466"/>
      <c r="AC9" s="466"/>
      <c r="AD9" s="466"/>
      <c r="AE9" s="466" t="s">
        <v>96</v>
      </c>
      <c r="AF9" s="466"/>
      <c r="AG9" s="466"/>
      <c r="AH9" s="466"/>
      <c r="AI9" s="466"/>
      <c r="AJ9" s="466"/>
      <c r="AK9" s="466"/>
      <c r="AL9" s="430" t="s">
        <v>620</v>
      </c>
      <c r="AM9" s="430"/>
      <c r="AN9" s="430"/>
      <c r="AO9" s="431" t="s">
        <v>621</v>
      </c>
      <c r="AP9" s="431"/>
      <c r="AQ9" s="431"/>
      <c r="AR9" s="431" t="s">
        <v>622</v>
      </c>
      <c r="AS9" s="431"/>
      <c r="AT9" s="431"/>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row>
    <row r="10" spans="1:100" ht="16.5" customHeight="1" x14ac:dyDescent="0.3">
      <c r="A10" s="477" t="s">
        <v>97</v>
      </c>
      <c r="B10" s="466" t="s">
        <v>22</v>
      </c>
      <c r="C10" s="465" t="s">
        <v>24</v>
      </c>
      <c r="D10" s="465" t="s">
        <v>26</v>
      </c>
      <c r="E10" s="466" t="s">
        <v>28</v>
      </c>
      <c r="F10" s="465" t="s">
        <v>30</v>
      </c>
      <c r="G10" s="465" t="s">
        <v>98</v>
      </c>
      <c r="H10" s="465" t="s">
        <v>99</v>
      </c>
      <c r="I10" s="466" t="s">
        <v>100</v>
      </c>
      <c r="J10" s="465" t="s">
        <v>101</v>
      </c>
      <c r="K10" s="465" t="s">
        <v>102</v>
      </c>
      <c r="L10" s="465" t="s">
        <v>103</v>
      </c>
      <c r="M10" s="466" t="s">
        <v>100</v>
      </c>
      <c r="N10" s="465" t="s">
        <v>36</v>
      </c>
      <c r="O10" s="476" t="s">
        <v>104</v>
      </c>
      <c r="P10" s="465" t="s">
        <v>38</v>
      </c>
      <c r="Q10" s="465" t="s">
        <v>40</v>
      </c>
      <c r="R10" s="465" t="s">
        <v>105</v>
      </c>
      <c r="S10" s="465"/>
      <c r="T10" s="465"/>
      <c r="U10" s="465"/>
      <c r="V10" s="465"/>
      <c r="W10" s="465"/>
      <c r="X10" s="476" t="s">
        <v>106</v>
      </c>
      <c r="Y10" s="476" t="s">
        <v>107</v>
      </c>
      <c r="Z10" s="476" t="s">
        <v>100</v>
      </c>
      <c r="AA10" s="476" t="s">
        <v>108</v>
      </c>
      <c r="AB10" s="476" t="s">
        <v>100</v>
      </c>
      <c r="AC10" s="476" t="s">
        <v>109</v>
      </c>
      <c r="AD10" s="476" t="s">
        <v>56</v>
      </c>
      <c r="AE10" s="465" t="s">
        <v>96</v>
      </c>
      <c r="AF10" s="465" t="s">
        <v>110</v>
      </c>
      <c r="AG10" s="465" t="s">
        <v>111</v>
      </c>
      <c r="AH10" s="465" t="s">
        <v>112</v>
      </c>
      <c r="AI10" s="465" t="s">
        <v>113</v>
      </c>
      <c r="AJ10" s="465" t="s">
        <v>114</v>
      </c>
      <c r="AK10" s="465" t="s">
        <v>60</v>
      </c>
      <c r="AL10" s="430"/>
      <c r="AM10" s="430"/>
      <c r="AN10" s="430"/>
      <c r="AO10" s="431"/>
      <c r="AP10" s="431"/>
      <c r="AQ10" s="431"/>
      <c r="AR10" s="431"/>
      <c r="AS10" s="431"/>
      <c r="AT10" s="431"/>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row>
    <row r="11" spans="1:100" s="4" customFormat="1" ht="94.5" customHeight="1" x14ac:dyDescent="0.25">
      <c r="A11" s="477"/>
      <c r="B11" s="466"/>
      <c r="C11" s="465"/>
      <c r="D11" s="465"/>
      <c r="E11" s="466"/>
      <c r="F11" s="465"/>
      <c r="G11" s="465"/>
      <c r="H11" s="465"/>
      <c r="I11" s="466"/>
      <c r="J11" s="465"/>
      <c r="K11" s="465"/>
      <c r="L11" s="466"/>
      <c r="M11" s="466"/>
      <c r="N11" s="465"/>
      <c r="O11" s="476"/>
      <c r="P11" s="465"/>
      <c r="Q11" s="465"/>
      <c r="R11" s="6" t="s">
        <v>115</v>
      </c>
      <c r="S11" s="6" t="s">
        <v>116</v>
      </c>
      <c r="T11" s="6" t="s">
        <v>117</v>
      </c>
      <c r="U11" s="6" t="s">
        <v>118</v>
      </c>
      <c r="V11" s="6" t="s">
        <v>119</v>
      </c>
      <c r="W11" s="6" t="s">
        <v>120</v>
      </c>
      <c r="X11" s="476"/>
      <c r="Y11" s="476"/>
      <c r="Z11" s="476"/>
      <c r="AA11" s="476"/>
      <c r="AB11" s="476"/>
      <c r="AC11" s="476"/>
      <c r="AD11" s="476"/>
      <c r="AE11" s="465"/>
      <c r="AF11" s="465"/>
      <c r="AG11" s="465"/>
      <c r="AH11" s="465"/>
      <c r="AI11" s="465"/>
      <c r="AJ11" s="465"/>
      <c r="AK11" s="465"/>
      <c r="AL11" s="280" t="s">
        <v>624</v>
      </c>
      <c r="AM11" s="280" t="s">
        <v>625</v>
      </c>
      <c r="AN11" s="281" t="s">
        <v>100</v>
      </c>
      <c r="AO11" s="280" t="s">
        <v>624</v>
      </c>
      <c r="AP11" s="280" t="s">
        <v>625</v>
      </c>
      <c r="AQ11" s="281" t="s">
        <v>100</v>
      </c>
      <c r="AR11" s="280" t="s">
        <v>624</v>
      </c>
      <c r="AS11" s="280" t="s">
        <v>625</v>
      </c>
      <c r="AT11" s="281" t="s">
        <v>100</v>
      </c>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V11" s="23"/>
    </row>
    <row r="12" spans="1:100" s="3" customFormat="1" ht="99.95" customHeight="1" x14ac:dyDescent="0.25">
      <c r="A12" s="461">
        <v>1</v>
      </c>
      <c r="B12" s="488" t="s">
        <v>246</v>
      </c>
      <c r="C12" s="488" t="s">
        <v>529</v>
      </c>
      <c r="D12" s="488" t="s">
        <v>407</v>
      </c>
      <c r="E12" s="489" t="str">
        <f>+IF(ISTEXT(D12)=TRUE,CONCATENATE(B12," por ",C12," debido a ",D12),"DILIGENCIE LAS CASILLAS ANTERIORES")</f>
        <v xml:space="preserve">Posibilidad de afectación Reputacional por investigaciones y/o Sanciones Disciplinarias debido a inadecuado control legal de las acciones disciplinarias de la dependencia  </v>
      </c>
      <c r="F12" s="488" t="s">
        <v>121</v>
      </c>
      <c r="G12" s="485">
        <v>100</v>
      </c>
      <c r="H12" s="486" t="str">
        <f>IF(G12&lt;=0,"",IF(G12&lt;=2,"Muy Baja",IF(G12&lt;=24,"Baja",IF(G12&lt;=500,"Media",IF(G12&lt;=5000,"Alta","Muy Alta")))))</f>
        <v>Media</v>
      </c>
      <c r="I12" s="481">
        <f>IF(H12="","",IF(H12="Muy Baja",0.2,IF(H12="Baja",0.4,IF(H12="Media",0.6,IF(H12="Alta",0.8,IF(H12="Muy Alta",1,))))))</f>
        <v>0.6</v>
      </c>
      <c r="J12" s="487" t="s">
        <v>130</v>
      </c>
      <c r="K12" s="481" t="str">
        <f ca="1">IF(NOT(ISERROR(MATCH(J12,'Tabla Impacto'!$B$221:$B$223,0))),'Tabla Impacto'!$F$223&amp;"Por favor no seleccionar los criterios de impacto(Afectación Económica o presupuestal y Pérdida Reputacional)",J12)</f>
        <v xml:space="preserve">     El riesgo afecta la imagen de la entidad con algunos usuarios de relevancia frente al logro de los objetivos</v>
      </c>
      <c r="L12" s="486" t="str">
        <f ca="1">IF(OR(K12='Tabla Impacto'!$C$11,K12='Tabla Impacto'!$D$11),"Leve",IF(OR(K12='Tabla Impacto'!$C$12,K12='Tabla Impacto'!$D$12),"Menor",IF(OR(K12='Tabla Impacto'!$C$13,K12='Tabla Impacto'!$D$13),"Moderado",IF(OR(K12='Tabla Impacto'!$C$14,K12='Tabla Impacto'!$D$14),"Mayor",IF(OR(K12='Tabla Impacto'!$C$15,K12='Tabla Impacto'!$D$15),"Catastrófico","")))))</f>
        <v>Moderado</v>
      </c>
      <c r="M12" s="481">
        <f ca="1">IF(L12="","",IF(L12="Leve",0.2,IF(L12="Menor",0.4,IF(L12="Moderado",0.6,IF(L12="Mayor",0.8,IF(L12="Catastrófico",1,))))))</f>
        <v>0.6</v>
      </c>
      <c r="N12" s="482" t="str">
        <f ca="1">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Moderado</v>
      </c>
      <c r="O12" s="245">
        <v>1</v>
      </c>
      <c r="P12" s="262" t="s">
        <v>530</v>
      </c>
      <c r="Q12" s="246" t="str">
        <f>IF(OR(R12="Preventivo",R12="Detectivo"),"Probabilidad",IF(R12="Correctivo","Impacto",""))</f>
        <v>Probabilidad</v>
      </c>
      <c r="R12" s="255" t="s">
        <v>123</v>
      </c>
      <c r="S12" s="255" t="s">
        <v>124</v>
      </c>
      <c r="T12" s="256" t="str">
        <f>IF(AND(R12="Preventivo",S12="Automático"),"50%",IF(AND(R12="Preventivo",S12="Manual"),"40%",IF(AND(R12="Detectivo",S12="Automático"),"40%",IF(AND(R12="Detectivo",S12="Manual"),"30%",IF(AND(R12="Correctivo",S12="Automático"),"35%",IF(AND(R12="Correctivo",S12="Manual"),"25%",""))))))</f>
        <v>40%</v>
      </c>
      <c r="U12" s="255" t="s">
        <v>213</v>
      </c>
      <c r="V12" s="255" t="s">
        <v>126</v>
      </c>
      <c r="W12" s="255" t="s">
        <v>127</v>
      </c>
      <c r="X12" s="233">
        <f>IFERROR(IF(Q12="Probabilidad",(I12-(+I12*T12)),IF(Q12="Impacto",I12,"")),"")</f>
        <v>0.36</v>
      </c>
      <c r="Y12" s="234" t="str">
        <f>IFERROR(IF(X12="","",IF(X12&lt;=0.2,"Muy Baja",IF(X12&lt;=0.4,"Baja",IF(X12&lt;=0.6,"Media",IF(X12&lt;=0.8,"Alta","Muy Alta"))))),"")</f>
        <v>Baja</v>
      </c>
      <c r="Z12" s="232">
        <f>+X12</f>
        <v>0.36</v>
      </c>
      <c r="AA12" s="260" t="str">
        <f>IFERROR(IF(AB12="","",IF(AB12&lt;=0.2,"Leve",IF(AB12&lt;=0.4,"Menor",IF(AB12&lt;=0.6,"Moderado",IF(AB12&lt;=0.8,"Mayor","Catastrófico"))))),"")</f>
        <v>Leve</v>
      </c>
      <c r="AB12" s="233">
        <f>IFERROR(IF(Q13="Impacto",(M13-(+M13*T13)),IF(Q13="Probabilidad",M13,"")),"")</f>
        <v>0</v>
      </c>
      <c r="AC12" s="257"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Bajo</v>
      </c>
      <c r="AD12" s="231" t="s">
        <v>128</v>
      </c>
      <c r="AE12" s="146" t="s">
        <v>531</v>
      </c>
      <c r="AF12" s="236" t="s">
        <v>532</v>
      </c>
      <c r="AG12" s="237"/>
      <c r="AH12" s="237"/>
      <c r="AI12" s="253">
        <v>45782</v>
      </c>
      <c r="AJ12" s="266" t="s">
        <v>577</v>
      </c>
      <c r="AK12" s="144"/>
      <c r="AL12" s="274">
        <v>1</v>
      </c>
      <c r="AM12" s="274">
        <v>1</v>
      </c>
      <c r="AN12" s="277">
        <f>+AM12/AL12</f>
        <v>1</v>
      </c>
      <c r="AO12" s="274">
        <v>1</v>
      </c>
      <c r="AP12" s="274"/>
      <c r="AQ12" s="277">
        <f>+AP12/AO12</f>
        <v>0</v>
      </c>
      <c r="AR12" s="274">
        <v>1</v>
      </c>
      <c r="AS12" s="274"/>
      <c r="AT12" s="277">
        <f>+AS12/AR12</f>
        <v>0</v>
      </c>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row>
    <row r="13" spans="1:100" s="158" customFormat="1" ht="94.5" customHeight="1" x14ac:dyDescent="0.3">
      <c r="A13" s="461"/>
      <c r="B13" s="488"/>
      <c r="C13" s="488"/>
      <c r="D13" s="488"/>
      <c r="E13" s="489"/>
      <c r="F13" s="488"/>
      <c r="G13" s="485"/>
      <c r="H13" s="486"/>
      <c r="I13" s="481"/>
      <c r="J13" s="487"/>
      <c r="K13" s="481"/>
      <c r="L13" s="486"/>
      <c r="M13" s="481"/>
      <c r="N13" s="482"/>
      <c r="O13" s="245">
        <v>2</v>
      </c>
      <c r="P13" s="262" t="s">
        <v>533</v>
      </c>
      <c r="Q13" s="246" t="s">
        <v>133</v>
      </c>
      <c r="R13" s="255" t="s">
        <v>123</v>
      </c>
      <c r="S13" s="255" t="s">
        <v>124</v>
      </c>
      <c r="T13" s="256" t="str">
        <f>IF(AND(R13="Preventivo",S13="Automático"),"50%",IF(AND(R13="Preventivo",S13="Manual"),"40%",IF(AND(R13="Detectivo",S13="Automático"),"40%",IF(AND(R13="Detectivo",S13="Manual"),"30%",IF(AND(R13="Correctivo",S13="Automático"),"35%",IF(AND(R13="Correctivo",S13="Manual"),"25%",""))))))</f>
        <v>40%</v>
      </c>
      <c r="U13" s="255" t="s">
        <v>213</v>
      </c>
      <c r="V13" s="255" t="s">
        <v>216</v>
      </c>
      <c r="W13" s="255" t="s">
        <v>127</v>
      </c>
      <c r="X13" s="259">
        <f>IFERROR(IF(Q13="Probabilidad",(I13-(+I13*T13)),IF(Q13="Impacto",I13,"")),"")</f>
        <v>0</v>
      </c>
      <c r="Y13" s="260" t="str">
        <f>IFERROR(IF(X13="","",IF(X13&lt;=0.2,"Muy Baja",IF(X13&lt;=0.4,"Baja",IF(X13&lt;=0.6,"Media",IF(X13&lt;=0.8,"Alta","Muy Alta"))))),"")</f>
        <v>Muy Baja</v>
      </c>
      <c r="Z13" s="247">
        <f>+X13</f>
        <v>0</v>
      </c>
      <c r="AA13" s="249" t="str">
        <f>IFERROR(IF(AB13="","",IF(AB13&lt;=0.2,"Leve",IF(AB13&lt;=0.4,"Menor",IF(AB13&lt;=0.6,"Moderado",IF(AB13&lt;=0.8,"Mayor","Catastrófico"))))),"")</f>
        <v>Leve</v>
      </c>
      <c r="AB13" s="247">
        <f>IFERROR(IF(Q13="Impacto",(M13-(+M13*T13)),IF(Q13="Probabilidad",M13,"")),"")</f>
        <v>0</v>
      </c>
      <c r="AC13" s="250"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Bajo</v>
      </c>
      <c r="AD13" s="231" t="s">
        <v>224</v>
      </c>
      <c r="AE13" s="146" t="s">
        <v>408</v>
      </c>
      <c r="AF13" s="236" t="s">
        <v>532</v>
      </c>
      <c r="AG13" s="237"/>
      <c r="AH13" s="237"/>
      <c r="AI13" s="253">
        <v>45782</v>
      </c>
      <c r="AJ13" s="267" t="s">
        <v>578</v>
      </c>
      <c r="AK13" s="251"/>
      <c r="AL13" s="274">
        <v>1</v>
      </c>
      <c r="AM13" s="274">
        <v>1</v>
      </c>
      <c r="AN13" s="277">
        <f t="shared" ref="AN13:AN14" si="0">+AM13/AL13</f>
        <v>1</v>
      </c>
      <c r="AO13" s="274">
        <v>1</v>
      </c>
      <c r="AP13" s="274"/>
      <c r="AQ13" s="277">
        <f t="shared" ref="AQ13:AQ14" si="1">+AP13/AO13</f>
        <v>0</v>
      </c>
      <c r="AR13" s="274">
        <v>1</v>
      </c>
      <c r="AS13" s="274"/>
      <c r="AT13" s="277">
        <f t="shared" ref="AT13:AT14" si="2">+AS13/AR13</f>
        <v>0</v>
      </c>
    </row>
    <row r="14" spans="1:100" s="3" customFormat="1" ht="117" customHeight="1" x14ac:dyDescent="0.25">
      <c r="A14" s="461">
        <v>2</v>
      </c>
      <c r="B14" s="488" t="s">
        <v>247</v>
      </c>
      <c r="C14" s="488" t="s">
        <v>514</v>
      </c>
      <c r="D14" s="488" t="s">
        <v>534</v>
      </c>
      <c r="E14" s="489" t="str">
        <f>+IF(ISTEXT(D14)=TRUE,CONCATENATE(B14," por ",C14," debido a ",D14),"DILIGENCIE LAS CASILLAS ANTERIORES")</f>
        <v>Posibilidad de afectación Económico y Reputacional por investigaciones disciplinarias y sanciones por entes de control debido a incumplimiento de la normatividad archivística en los documentos emanados de la Oficina de Control Interno Disciplinario que ocasiones pérdida de expedientes</v>
      </c>
      <c r="F14" s="488" t="s">
        <v>121</v>
      </c>
      <c r="G14" s="485">
        <v>160</v>
      </c>
      <c r="H14" s="486" t="str">
        <f>IF(G14&lt;=0,"",IF(G14&lt;=2,"Muy Baja",IF(G14&lt;=24,"Baja",IF(G14&lt;=500,"Media",IF(G14&lt;=5000,"Alta","Muy Alta")))))</f>
        <v>Media</v>
      </c>
      <c r="I14" s="481">
        <f>IF(H14="","",IF(H14="Muy Baja",0.2,IF(H14="Baja",0.4,IF(H14="Media",0.6,IF(H14="Alta",0.8,IF(H14="Muy Alta",1,))))))</f>
        <v>0.6</v>
      </c>
      <c r="J14" s="487" t="s">
        <v>130</v>
      </c>
      <c r="K14" s="481" t="str">
        <f ca="1">IF(NOT(ISERROR(MATCH(J14,'Tabla Impacto'!$B$221:$B$223,0))),'Tabla Impacto'!$F$223&amp;"Por favor no seleccionar los criterios de impacto(Afectación Económica o presupuestal y Pérdida Reputacional)",J14)</f>
        <v xml:space="preserve">     El riesgo afecta la imagen de la entidad con algunos usuarios de relevancia frente al logro de los objetivos</v>
      </c>
      <c r="L14" s="486" t="str">
        <f ca="1">IF(OR(K14='Tabla Impacto'!$C$11,K14='Tabla Impacto'!$D$11),"Leve",IF(OR(K14='Tabla Impacto'!$C$12,K14='Tabla Impacto'!$D$12),"Menor",IF(OR(K14='Tabla Impacto'!$C$13,K14='Tabla Impacto'!$D$13),"Moderado",IF(OR(K14='Tabla Impacto'!$C$14,K14='Tabla Impacto'!$D$14),"Mayor",IF(OR(K14='Tabla Impacto'!$C$15,K14='Tabla Impacto'!$D$15),"Catastrófico","")))))</f>
        <v>Moderado</v>
      </c>
      <c r="M14" s="481">
        <f ca="1">IF(L14="","",IF(L14="Leve",0.2,IF(L14="Menor",0.4,IF(L14="Moderado",0.6,IF(L14="Mayor",0.8,IF(L14="Catastrófico",1,))))))</f>
        <v>0.6</v>
      </c>
      <c r="N14" s="482" t="str">
        <f ca="1">IF(OR(AND(H14="Muy Baja",L14="Leve"),AND(H14="Muy Baja",L14="Menor"),AND(H14="Baja",L14="Leve")),"Bajo",IF(OR(AND(H14="Muy baja",L14="Moderado"),AND(H14="Baja",L14="Menor"),AND(H14="Baja",L14="Moderado"),AND(H14="Media",L14="Leve"),AND(H14="Media",L14="Menor"),AND(H14="Media",L14="Moderado"),AND(H14="Alta",L14="Leve"),AND(H14="Alta",L14="Menor")),"Moderado",IF(OR(AND(H14="Muy Baja",L14="Mayor"),AND(H14="Baja",L14="Mayor"),AND(H14="Media",L14="Mayor"),AND(H14="Alta",L14="Moderado"),AND(H14="Alta",L14="Mayor"),AND(H14="Muy Alta",L14="Leve"),AND(H14="Muy Alta",L14="Menor"),AND(H14="Muy Alta",L14="Moderado"),AND(H14="Muy Alta",L14="Mayor")),"Alto",IF(OR(AND(H14="Muy Baja",L14="Catastrófico"),AND(H14="Baja",L14="Catastrófico"),AND(H14="Media",L14="Catastrófico"),AND(H14="Alta",L14="Catastrófico"),AND(H14="Muy Alta",L14="Catastrófico")),"Extremo",""))))</f>
        <v>Moderado</v>
      </c>
      <c r="O14" s="245">
        <v>1</v>
      </c>
      <c r="P14" s="262" t="s">
        <v>535</v>
      </c>
      <c r="Q14" s="246" t="str">
        <f>IF(OR(R14="Preventivo",R14="Detectivo"),"Probabilidad",IF(R14="Correctivo","Impacto",""))</f>
        <v>Probabilidad</v>
      </c>
      <c r="R14" s="255" t="s">
        <v>123</v>
      </c>
      <c r="S14" s="255" t="s">
        <v>124</v>
      </c>
      <c r="T14" s="256" t="str">
        <f>IF(AND(R14="Preventivo",S14="Automático"),"50%",IF(AND(R14="Preventivo",S14="Manual"),"40%",IF(AND(R14="Detectivo",S14="Automático"),"40%",IF(AND(R14="Detectivo",S14="Manual"),"30%",IF(AND(R14="Correctivo",S14="Automático"),"35%",IF(AND(R14="Correctivo",S14="Manual"),"25%",""))))))</f>
        <v>40%</v>
      </c>
      <c r="U14" s="255" t="s">
        <v>125</v>
      </c>
      <c r="V14" s="255" t="s">
        <v>126</v>
      </c>
      <c r="W14" s="255" t="s">
        <v>127</v>
      </c>
      <c r="X14" s="233">
        <f>IFERROR(IF(Q14="Probabilidad",(I14-(+I14*T14)),IF(Q14="Impacto",I14,"")),"")</f>
        <v>0.36</v>
      </c>
      <c r="Y14" s="234" t="str">
        <f>IFERROR(IF(X14="","",IF(X14&lt;=0.2,"Muy Baja",IF(X14&lt;=0.4,"Baja",IF(X14&lt;=0.6,"Media",IF(X14&lt;=0.8,"Alta","Muy Alta"))))),"")</f>
        <v>Baja</v>
      </c>
      <c r="Z14" s="232">
        <f>+X14</f>
        <v>0.36</v>
      </c>
      <c r="AA14" s="249" t="str">
        <f ca="1">IFERROR(IF(AB14="","",IF(AB14&lt;=0.2,"Leve",IF(AB14&lt;=0.4,"Menor",IF(AB14&lt;=0.6,"Moderado",IF(AB14&lt;=0.8,"Mayor","Catastrófico"))))),"")</f>
        <v>Moderado</v>
      </c>
      <c r="AB14" s="247">
        <f ca="1">IFERROR(IF(Q14="Impacto",(M14-(+M14*T14)),IF(Q14="Probabilidad",M14,"")),"")</f>
        <v>0.6</v>
      </c>
      <c r="AC14" s="250" t="str">
        <f ca="1">IFERROR(IF(OR(AND(Y14="Muy Baja",AA14="Leve"),AND(Y14="Muy Baja",AA14="Menor"),AND(Y14="Baja",AA14="Leve")),"Bajo",IF(OR(AND(Y14="Muy baja",AA14="Moderado"),AND(Y14="Baja",AA14="Menor"),AND(Y14="Baja",AA14="Moderado"),AND(Y14="Media",AA14="Leve"),AND(Y14="Media",AA14="Menor"),AND(Y14="Media",AA14="Moderado"),AND(Y14="Alta",AA14="Leve"),AND(Y14="Alta",AA14="Menor")),"Moderado",IF(OR(AND(Y14="Muy Baja",AA14="Mayor"),AND(Y14="Baja",AA14="Mayor"),AND(Y14="Media",AA14="Mayor"),AND(Y14="Alta",AA14="Moderado"),AND(Y14="Alta",AA14="Mayor"),AND(Y14="Muy Alta",AA14="Leve"),AND(Y14="Muy Alta",AA14="Menor"),AND(Y14="Muy Alta",AA14="Moderado"),AND(Y14="Muy Alta",AA14="Mayor")),"Alto",IF(OR(AND(Y14="Muy Baja",AA14="Catastrófico"),AND(Y14="Baja",AA14="Catastrófico"),AND(Y14="Media",AA14="Catastrófico"),AND(Y14="Alta",AA14="Catastrófico"),AND(Y14="Muy Alta",AA14="Catastrófico")),"Extremo","")))),"")</f>
        <v>Moderado</v>
      </c>
      <c r="AD14" s="231" t="s">
        <v>128</v>
      </c>
      <c r="AE14" s="146" t="s">
        <v>536</v>
      </c>
      <c r="AF14" s="236" t="s">
        <v>532</v>
      </c>
      <c r="AG14" s="237"/>
      <c r="AH14" s="237"/>
      <c r="AI14" s="253">
        <v>45782</v>
      </c>
      <c r="AJ14" s="266" t="s">
        <v>579</v>
      </c>
      <c r="AK14" s="144"/>
      <c r="AL14" s="274"/>
      <c r="AM14" s="274"/>
      <c r="AN14" s="277" t="e">
        <f t="shared" si="0"/>
        <v>#DIV/0!</v>
      </c>
      <c r="AO14" s="274">
        <v>1</v>
      </c>
      <c r="AP14" s="274"/>
      <c r="AQ14" s="277">
        <f t="shared" si="1"/>
        <v>0</v>
      </c>
      <c r="AR14" s="274"/>
      <c r="AS14" s="274"/>
      <c r="AT14" s="277" t="e">
        <f t="shared" si="2"/>
        <v>#DIV/0!</v>
      </c>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row>
    <row r="15" spans="1:100" s="158" customFormat="1" ht="94.5" customHeight="1" x14ac:dyDescent="0.25">
      <c r="A15" s="461"/>
      <c r="B15" s="488"/>
      <c r="C15" s="488"/>
      <c r="D15" s="488"/>
      <c r="E15" s="489"/>
      <c r="F15" s="488"/>
      <c r="G15" s="485"/>
      <c r="H15" s="486"/>
      <c r="I15" s="481"/>
      <c r="J15" s="487"/>
      <c r="K15" s="481"/>
      <c r="L15" s="486"/>
      <c r="M15" s="481"/>
      <c r="N15" s="482"/>
      <c r="O15" s="245"/>
      <c r="P15" s="262"/>
      <c r="Q15" s="246"/>
      <c r="R15" s="255"/>
      <c r="S15" s="255"/>
      <c r="T15" s="256"/>
      <c r="U15" s="255"/>
      <c r="V15" s="255"/>
      <c r="W15" s="255"/>
      <c r="X15" s="259"/>
      <c r="Y15" s="260"/>
      <c r="Z15" s="247"/>
      <c r="AA15" s="249"/>
      <c r="AB15" s="247"/>
      <c r="AC15" s="250"/>
      <c r="AD15" s="231"/>
      <c r="AE15" s="146"/>
      <c r="AF15" s="236"/>
      <c r="AG15" s="237"/>
      <c r="AH15" s="237"/>
      <c r="AI15" s="251"/>
      <c r="AJ15" s="251"/>
      <c r="AK15" s="251"/>
      <c r="AL15" s="274"/>
      <c r="AM15" s="274"/>
      <c r="AN15" s="277" t="e">
        <f t="shared" ref="AN15" si="3">+AM15/AL15</f>
        <v>#DIV/0!</v>
      </c>
      <c r="AO15" s="274"/>
      <c r="AP15" s="274"/>
      <c r="AQ15" s="277" t="e">
        <f t="shared" ref="AQ15" si="4">+AP15/AO15</f>
        <v>#DIV/0!</v>
      </c>
      <c r="AR15" s="274"/>
      <c r="AS15" s="274"/>
      <c r="AT15" s="277" t="e">
        <f t="shared" ref="AT15" si="5">+AS15/AR15</f>
        <v>#DIV/0!</v>
      </c>
    </row>
    <row r="16" spans="1:100" ht="33" customHeight="1" x14ac:dyDescent="0.3">
      <c r="A16" s="26"/>
      <c r="B16" s="26"/>
      <c r="C16" s="26"/>
      <c r="D16" s="26"/>
      <c r="E16" s="7"/>
      <c r="F16" s="25"/>
      <c r="G16" s="7"/>
      <c r="H16" s="7"/>
      <c r="I16" s="7"/>
      <c r="J16" s="7"/>
      <c r="K16" s="7"/>
      <c r="L16" s="7"/>
      <c r="M16" s="7"/>
      <c r="N16" s="7"/>
      <c r="O16" s="25"/>
      <c r="P16" s="147"/>
      <c r="Q16" s="7"/>
      <c r="R16" s="7"/>
      <c r="S16" s="7"/>
      <c r="T16" s="7"/>
      <c r="U16" s="7"/>
      <c r="V16" s="7"/>
      <c r="W16" s="7"/>
      <c r="X16" s="7"/>
      <c r="Y16" s="7"/>
      <c r="Z16" s="7"/>
      <c r="AA16" s="7"/>
      <c r="AB16" s="7"/>
      <c r="AC16" s="7"/>
      <c r="AD16" s="7"/>
      <c r="AE16" s="7"/>
      <c r="AF16" s="7"/>
      <c r="AG16" s="7"/>
      <c r="AH16" s="7"/>
      <c r="AI16" s="7"/>
      <c r="AJ16" s="7"/>
      <c r="AK16" s="7"/>
      <c r="AL16" s="274">
        <f>SUM(AL12:AL15)</f>
        <v>2</v>
      </c>
      <c r="AM16" s="274">
        <f>SUM(AM12:AM15)</f>
        <v>2</v>
      </c>
      <c r="AN16" s="277">
        <f>+AM16/AL16</f>
        <v>1</v>
      </c>
      <c r="AO16" s="274">
        <f>SUM(AO12:AO15)</f>
        <v>3</v>
      </c>
      <c r="AP16" s="274">
        <f>SUM(AP12:AP15)</f>
        <v>0</v>
      </c>
      <c r="AQ16" s="277">
        <f>+AP16/AO16</f>
        <v>0</v>
      </c>
      <c r="AR16" s="274">
        <f>SUM(AR12:AR15)</f>
        <v>2</v>
      </c>
      <c r="AS16" s="274">
        <f>SUM(AS12:AS15)</f>
        <v>0</v>
      </c>
      <c r="AT16" s="277">
        <f>+AS16/AR16</f>
        <v>0</v>
      </c>
    </row>
    <row r="17" spans="1:46" x14ac:dyDescent="0.3">
      <c r="A17" s="26"/>
      <c r="B17" s="26"/>
      <c r="C17" s="26"/>
      <c r="D17" s="26"/>
      <c r="E17" s="7"/>
      <c r="F17" s="25"/>
      <c r="G17" s="7"/>
      <c r="H17" s="7"/>
      <c r="I17" s="7"/>
      <c r="J17" s="7"/>
      <c r="K17" s="7"/>
      <c r="L17" s="7"/>
      <c r="M17" s="7"/>
      <c r="N17" s="7"/>
      <c r="O17" s="25"/>
      <c r="P17" s="14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row>
    <row r="18" spans="1:46" x14ac:dyDescent="0.3">
      <c r="A18" s="26"/>
      <c r="B18" s="26"/>
      <c r="C18" s="26"/>
      <c r="D18" s="26"/>
      <c r="E18" s="7"/>
      <c r="F18" s="25"/>
      <c r="G18" s="7"/>
      <c r="H18" s="7"/>
      <c r="I18" s="7"/>
      <c r="J18" s="7"/>
      <c r="K18" s="7"/>
      <c r="L18" s="7"/>
      <c r="M18" s="7"/>
      <c r="N18" s="7"/>
      <c r="O18" s="25"/>
      <c r="P18" s="14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row>
    <row r="19" spans="1:46" x14ac:dyDescent="0.3">
      <c r="A19" s="26"/>
      <c r="B19" s="26"/>
      <c r="C19" s="26"/>
      <c r="D19" s="26"/>
      <c r="E19" s="7"/>
      <c r="F19" s="25"/>
      <c r="G19" s="7"/>
      <c r="H19" s="7"/>
      <c r="I19" s="7"/>
      <c r="J19" s="7"/>
      <c r="K19" s="7"/>
      <c r="L19" s="7"/>
      <c r="M19" s="7"/>
      <c r="N19" s="7"/>
      <c r="O19" s="25"/>
      <c r="P19" s="14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row>
    <row r="20" spans="1:46" x14ac:dyDescent="0.3">
      <c r="A20" s="26"/>
      <c r="B20" s="26"/>
      <c r="C20" s="26"/>
      <c r="D20" s="26"/>
      <c r="E20" s="7"/>
      <c r="F20" s="25"/>
      <c r="G20" s="7"/>
      <c r="H20" s="7"/>
      <c r="I20" s="7"/>
      <c r="J20" s="7"/>
      <c r="K20" s="7"/>
      <c r="L20" s="7"/>
      <c r="M20" s="7"/>
      <c r="N20" s="7"/>
      <c r="O20" s="25"/>
      <c r="P20" s="14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row>
    <row r="21" spans="1:46" x14ac:dyDescent="0.3">
      <c r="A21" s="26"/>
      <c r="B21" s="26"/>
      <c r="C21" s="26"/>
      <c r="D21" s="26"/>
      <c r="E21" s="7"/>
      <c r="F21" s="25"/>
      <c r="G21" s="7"/>
      <c r="H21" s="7"/>
      <c r="I21" s="7"/>
      <c r="J21" s="7"/>
      <c r="K21" s="7"/>
      <c r="L21" s="7"/>
      <c r="M21" s="7"/>
      <c r="N21" s="7"/>
      <c r="O21" s="25"/>
      <c r="P21" s="14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row>
    <row r="22" spans="1:46" x14ac:dyDescent="0.3">
      <c r="A22" s="26"/>
      <c r="B22" s="26"/>
      <c r="C22" s="26"/>
      <c r="D22" s="26"/>
      <c r="E22" s="7"/>
      <c r="F22" s="25"/>
      <c r="G22" s="7"/>
      <c r="H22" s="7"/>
      <c r="I22" s="7"/>
      <c r="J22" s="7"/>
      <c r="K22" s="7"/>
      <c r="L22" s="7"/>
      <c r="M22" s="7"/>
      <c r="N22" s="7"/>
      <c r="O22" s="25"/>
      <c r="P22" s="14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row>
    <row r="23" spans="1:46" x14ac:dyDescent="0.3">
      <c r="A23" s="26"/>
      <c r="B23" s="26"/>
      <c r="C23" s="26"/>
      <c r="D23" s="26"/>
      <c r="E23" s="7"/>
      <c r="F23" s="25"/>
      <c r="G23" s="7"/>
      <c r="H23" s="7"/>
      <c r="I23" s="7"/>
      <c r="J23" s="7"/>
      <c r="K23" s="7"/>
      <c r="L23" s="7"/>
      <c r="M23" s="7"/>
      <c r="N23" s="7"/>
      <c r="O23" s="25"/>
      <c r="P23" s="14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row>
    <row r="24" spans="1:46" x14ac:dyDescent="0.3">
      <c r="A24" s="26"/>
      <c r="B24" s="26"/>
      <c r="C24" s="26"/>
      <c r="D24" s="26"/>
      <c r="E24" s="7"/>
      <c r="F24" s="25"/>
      <c r="G24" s="7"/>
      <c r="H24" s="7"/>
      <c r="I24" s="7"/>
      <c r="J24" s="7"/>
      <c r="K24" s="7"/>
      <c r="L24" s="7"/>
      <c r="M24" s="7"/>
      <c r="N24" s="7"/>
      <c r="O24" s="25"/>
      <c r="P24" s="14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row>
    <row r="25" spans="1:46" x14ac:dyDescent="0.3">
      <c r="A25" s="26"/>
      <c r="B25" s="26"/>
      <c r="C25" s="26"/>
      <c r="D25" s="26"/>
      <c r="E25" s="7"/>
      <c r="F25" s="25"/>
      <c r="G25" s="7"/>
      <c r="H25" s="7"/>
      <c r="I25" s="7"/>
      <c r="J25" s="7"/>
      <c r="K25" s="7"/>
      <c r="L25" s="7"/>
      <c r="M25" s="7"/>
      <c r="N25" s="7"/>
      <c r="O25" s="25"/>
      <c r="P25" s="14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row>
    <row r="26" spans="1:46" x14ac:dyDescent="0.3">
      <c r="A26" s="26"/>
      <c r="B26" s="26"/>
      <c r="C26" s="26"/>
      <c r="D26" s="26"/>
      <c r="E26" s="7"/>
      <c r="F26" s="25"/>
      <c r="G26" s="7"/>
      <c r="H26" s="7"/>
      <c r="I26" s="7"/>
      <c r="J26" s="7"/>
      <c r="K26" s="7"/>
      <c r="L26" s="7"/>
      <c r="M26" s="7"/>
      <c r="N26" s="7"/>
      <c r="O26" s="25"/>
      <c r="P26" s="14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row>
    <row r="27" spans="1:46" x14ac:dyDescent="0.3">
      <c r="A27" s="26"/>
      <c r="B27" s="26"/>
      <c r="C27" s="26"/>
      <c r="D27" s="26"/>
      <c r="E27" s="7"/>
      <c r="F27" s="25"/>
      <c r="G27" s="7"/>
      <c r="H27" s="7"/>
      <c r="I27" s="7"/>
      <c r="J27" s="7"/>
      <c r="K27" s="7"/>
      <c r="L27" s="7"/>
      <c r="M27" s="7"/>
      <c r="N27" s="7"/>
      <c r="O27" s="25"/>
      <c r="P27" s="14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row>
    <row r="28" spans="1:46" x14ac:dyDescent="0.3">
      <c r="A28" s="26"/>
      <c r="B28" s="26"/>
      <c r="C28" s="26"/>
      <c r="D28" s="26"/>
      <c r="E28" s="7"/>
      <c r="F28" s="25"/>
      <c r="G28" s="7"/>
      <c r="H28" s="7"/>
      <c r="I28" s="7"/>
      <c r="J28" s="7"/>
      <c r="K28" s="7"/>
      <c r="L28" s="7"/>
      <c r="M28" s="7"/>
      <c r="N28" s="7"/>
      <c r="O28" s="25"/>
      <c r="P28" s="14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row>
    <row r="29" spans="1:46" x14ac:dyDescent="0.3">
      <c r="A29" s="26"/>
      <c r="B29" s="26"/>
      <c r="C29" s="26"/>
      <c r="D29" s="26"/>
      <c r="E29" s="7"/>
      <c r="F29" s="25"/>
      <c r="G29" s="7"/>
      <c r="H29" s="7"/>
      <c r="I29" s="7"/>
      <c r="J29" s="7"/>
      <c r="K29" s="7"/>
      <c r="L29" s="7"/>
      <c r="M29" s="7"/>
      <c r="N29" s="7"/>
      <c r="O29" s="25"/>
      <c r="P29" s="14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row>
    <row r="30" spans="1:46" x14ac:dyDescent="0.3">
      <c r="A30" s="26"/>
      <c r="B30" s="26"/>
      <c r="C30" s="26"/>
      <c r="D30" s="26"/>
      <c r="E30" s="7"/>
      <c r="F30" s="25"/>
      <c r="G30" s="7"/>
      <c r="H30" s="7"/>
      <c r="I30" s="7"/>
      <c r="J30" s="7"/>
      <c r="K30" s="7"/>
      <c r="L30" s="7"/>
      <c r="M30" s="7"/>
      <c r="N30" s="7"/>
      <c r="O30" s="25"/>
      <c r="P30" s="14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row>
    <row r="31" spans="1:46" x14ac:dyDescent="0.3">
      <c r="A31" s="26"/>
      <c r="B31" s="26"/>
      <c r="C31" s="26"/>
      <c r="D31" s="26"/>
      <c r="E31" s="7"/>
      <c r="F31" s="25"/>
      <c r="G31" s="7"/>
      <c r="H31" s="7"/>
      <c r="I31" s="7"/>
      <c r="J31" s="7"/>
      <c r="K31" s="7"/>
      <c r="L31" s="7"/>
      <c r="M31" s="7"/>
      <c r="N31" s="7"/>
      <c r="O31" s="25"/>
      <c r="P31" s="14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row>
    <row r="32" spans="1:46" x14ac:dyDescent="0.3">
      <c r="A32" s="26"/>
      <c r="B32" s="26"/>
      <c r="C32" s="26"/>
      <c r="D32" s="26"/>
      <c r="E32" s="7"/>
      <c r="F32" s="25"/>
      <c r="G32" s="7"/>
      <c r="H32" s="7"/>
      <c r="I32" s="7"/>
      <c r="J32" s="7"/>
      <c r="K32" s="7"/>
      <c r="L32" s="7"/>
      <c r="M32" s="7"/>
      <c r="N32" s="7"/>
      <c r="O32" s="25"/>
      <c r="P32" s="14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row>
    <row r="33" spans="1:46" x14ac:dyDescent="0.3">
      <c r="A33" s="26"/>
      <c r="B33" s="26"/>
      <c r="C33" s="26"/>
      <c r="D33" s="26"/>
      <c r="E33" s="7"/>
      <c r="F33" s="25"/>
      <c r="G33" s="7"/>
      <c r="H33" s="7"/>
      <c r="I33" s="7"/>
      <c r="J33" s="7"/>
      <c r="K33" s="7"/>
      <c r="L33" s="7"/>
      <c r="M33" s="7"/>
      <c r="N33" s="7"/>
      <c r="O33" s="25"/>
      <c r="P33" s="14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row>
    <row r="34" spans="1:46" x14ac:dyDescent="0.3">
      <c r="A34" s="26"/>
      <c r="B34" s="26"/>
      <c r="C34" s="26"/>
      <c r="D34" s="26"/>
      <c r="E34" s="7"/>
      <c r="F34" s="25"/>
      <c r="G34" s="7"/>
      <c r="H34" s="7"/>
      <c r="I34" s="7"/>
      <c r="J34" s="7"/>
      <c r="K34" s="7"/>
      <c r="L34" s="7"/>
      <c r="M34" s="7"/>
      <c r="N34" s="7"/>
      <c r="O34" s="25"/>
      <c r="P34" s="14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row>
    <row r="35" spans="1:46" x14ac:dyDescent="0.3">
      <c r="A35" s="26"/>
      <c r="B35" s="26"/>
      <c r="C35" s="26"/>
      <c r="D35" s="26"/>
      <c r="E35" s="7"/>
      <c r="F35" s="25"/>
      <c r="G35" s="7"/>
      <c r="H35" s="7"/>
      <c r="I35" s="7"/>
      <c r="J35" s="7"/>
      <c r="K35" s="7"/>
      <c r="L35" s="7"/>
      <c r="M35" s="7"/>
      <c r="N35" s="7"/>
      <c r="O35" s="25"/>
      <c r="P35" s="14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row>
    <row r="36" spans="1:46" x14ac:dyDescent="0.3">
      <c r="A36" s="26"/>
      <c r="B36" s="26"/>
      <c r="C36" s="26"/>
      <c r="D36" s="26"/>
      <c r="E36" s="7"/>
      <c r="F36" s="25"/>
      <c r="G36" s="7"/>
      <c r="H36" s="7"/>
      <c r="I36" s="7"/>
      <c r="J36" s="7"/>
      <c r="K36" s="7"/>
      <c r="L36" s="7"/>
      <c r="M36" s="7"/>
      <c r="N36" s="7"/>
      <c r="O36" s="25"/>
      <c r="P36" s="14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row>
    <row r="37" spans="1:46" x14ac:dyDescent="0.3">
      <c r="A37" s="26"/>
      <c r="B37" s="26"/>
      <c r="C37" s="26"/>
      <c r="D37" s="26"/>
      <c r="E37" s="7"/>
      <c r="F37" s="25"/>
      <c r="G37" s="7"/>
      <c r="H37" s="7"/>
      <c r="I37" s="7"/>
      <c r="J37" s="7"/>
      <c r="K37" s="7"/>
      <c r="L37" s="7"/>
      <c r="M37" s="7"/>
      <c r="N37" s="7"/>
      <c r="O37" s="25"/>
      <c r="P37" s="14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row>
    <row r="38" spans="1:46" x14ac:dyDescent="0.3">
      <c r="A38" s="26"/>
      <c r="B38" s="26"/>
      <c r="C38" s="26"/>
      <c r="D38" s="26"/>
      <c r="E38" s="7"/>
      <c r="F38" s="25"/>
      <c r="G38" s="7"/>
      <c r="H38" s="7"/>
      <c r="I38" s="7"/>
      <c r="J38" s="7"/>
      <c r="K38" s="7"/>
      <c r="L38" s="7"/>
      <c r="M38" s="7"/>
      <c r="N38" s="7"/>
      <c r="O38" s="25"/>
      <c r="P38" s="14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row>
    <row r="39" spans="1:46" x14ac:dyDescent="0.3">
      <c r="A39" s="26"/>
      <c r="B39" s="26"/>
      <c r="C39" s="26"/>
      <c r="D39" s="26"/>
      <c r="E39" s="7"/>
      <c r="F39" s="25"/>
      <c r="G39" s="7"/>
      <c r="H39" s="7"/>
      <c r="I39" s="7"/>
      <c r="J39" s="7"/>
      <c r="K39" s="7"/>
      <c r="L39" s="7"/>
      <c r="M39" s="7"/>
      <c r="N39" s="7"/>
      <c r="O39" s="25"/>
      <c r="P39" s="14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row>
    <row r="40" spans="1:46" x14ac:dyDescent="0.3">
      <c r="A40" s="26"/>
      <c r="B40" s="26"/>
      <c r="C40" s="26"/>
      <c r="D40" s="26"/>
      <c r="E40" s="7"/>
      <c r="F40" s="25"/>
      <c r="G40" s="7"/>
      <c r="H40" s="7"/>
      <c r="I40" s="7"/>
      <c r="J40" s="7"/>
      <c r="K40" s="7"/>
      <c r="L40" s="7"/>
      <c r="M40" s="7"/>
      <c r="N40" s="7"/>
      <c r="O40" s="25"/>
      <c r="P40" s="14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row>
    <row r="41" spans="1:46" x14ac:dyDescent="0.3">
      <c r="A41" s="26"/>
      <c r="B41" s="26"/>
      <c r="C41" s="26"/>
      <c r="D41" s="26"/>
      <c r="E41" s="7"/>
      <c r="F41" s="25"/>
      <c r="G41" s="7"/>
      <c r="H41" s="7"/>
      <c r="I41" s="7"/>
      <c r="J41" s="7"/>
      <c r="K41" s="7"/>
      <c r="L41" s="7"/>
      <c r="M41" s="7"/>
      <c r="N41" s="7"/>
      <c r="O41" s="25"/>
      <c r="P41" s="14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row>
    <row r="42" spans="1:46" x14ac:dyDescent="0.3">
      <c r="A42" s="26"/>
      <c r="B42" s="26"/>
      <c r="C42" s="26"/>
      <c r="D42" s="26"/>
      <c r="E42" s="7"/>
      <c r="F42" s="25"/>
      <c r="G42" s="7"/>
      <c r="H42" s="7"/>
      <c r="I42" s="7"/>
      <c r="J42" s="7"/>
      <c r="K42" s="7"/>
      <c r="L42" s="7"/>
      <c r="M42" s="7"/>
      <c r="N42" s="7"/>
      <c r="O42" s="25"/>
      <c r="P42" s="14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row>
    <row r="43" spans="1:46" x14ac:dyDescent="0.3">
      <c r="A43" s="26"/>
      <c r="B43" s="26"/>
      <c r="C43" s="26"/>
      <c r="D43" s="26"/>
      <c r="E43" s="7"/>
      <c r="F43" s="25"/>
      <c r="G43" s="7"/>
      <c r="H43" s="7"/>
      <c r="I43" s="7"/>
      <c r="J43" s="7"/>
      <c r="K43" s="7"/>
      <c r="L43" s="7"/>
      <c r="M43" s="7"/>
      <c r="N43" s="7"/>
      <c r="O43" s="25"/>
      <c r="P43" s="14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row>
    <row r="44" spans="1:46" x14ac:dyDescent="0.3">
      <c r="A44" s="26"/>
      <c r="B44" s="26"/>
      <c r="C44" s="26"/>
      <c r="D44" s="26"/>
      <c r="E44" s="7"/>
      <c r="F44" s="25"/>
      <c r="G44" s="7"/>
      <c r="H44" s="7"/>
      <c r="I44" s="7"/>
      <c r="J44" s="7"/>
      <c r="K44" s="7"/>
      <c r="L44" s="7"/>
      <c r="M44" s="7"/>
      <c r="N44" s="7"/>
      <c r="O44" s="25"/>
      <c r="P44" s="14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row>
    <row r="45" spans="1:46" x14ac:dyDescent="0.3">
      <c r="A45" s="26"/>
      <c r="B45" s="26"/>
      <c r="C45" s="26"/>
      <c r="D45" s="26"/>
      <c r="E45" s="7"/>
      <c r="F45" s="25"/>
      <c r="G45" s="7"/>
      <c r="H45" s="7"/>
      <c r="I45" s="7"/>
      <c r="J45" s="7"/>
      <c r="K45" s="7"/>
      <c r="L45" s="7"/>
      <c r="M45" s="7"/>
      <c r="N45" s="7"/>
      <c r="O45" s="25"/>
      <c r="P45" s="14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row>
    <row r="46" spans="1:46" x14ac:dyDescent="0.3">
      <c r="A46" s="26"/>
      <c r="B46" s="26"/>
      <c r="C46" s="26"/>
      <c r="D46" s="26"/>
      <c r="E46" s="7"/>
      <c r="F46" s="25"/>
      <c r="G46" s="7"/>
      <c r="H46" s="7"/>
      <c r="I46" s="7"/>
      <c r="J46" s="7"/>
      <c r="K46" s="7"/>
      <c r="L46" s="7"/>
      <c r="M46" s="7"/>
      <c r="N46" s="7"/>
      <c r="O46" s="25"/>
      <c r="P46" s="14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row>
  </sheetData>
  <dataConsolidate/>
  <mergeCells count="82">
    <mergeCell ref="AE9:AK9"/>
    <mergeCell ref="I12:I13"/>
    <mergeCell ref="J12:J13"/>
    <mergeCell ref="K12:K13"/>
    <mergeCell ref="L12:L13"/>
    <mergeCell ref="AG10:AG11"/>
    <mergeCell ref="AL8:AT8"/>
    <mergeCell ref="AL9:AN10"/>
    <mergeCell ref="AO9:AQ10"/>
    <mergeCell ref="AR9:AT10"/>
    <mergeCell ref="N12:N13"/>
    <mergeCell ref="AH10:AH11"/>
    <mergeCell ref="AB10:AB11"/>
    <mergeCell ref="Q10:Q11"/>
    <mergeCell ref="R10:W10"/>
    <mergeCell ref="X10:X11"/>
    <mergeCell ref="Y10:Y11"/>
    <mergeCell ref="Z10:Z11"/>
    <mergeCell ref="AI10:AI11"/>
    <mergeCell ref="AJ10:AJ11"/>
    <mergeCell ref="AK10:AK11"/>
    <mergeCell ref="AF10:AF11"/>
    <mergeCell ref="A12:A13"/>
    <mergeCell ref="B12:B13"/>
    <mergeCell ref="C12:C13"/>
    <mergeCell ref="D12:D13"/>
    <mergeCell ref="E12:E13"/>
    <mergeCell ref="F12:F13"/>
    <mergeCell ref="G12:G13"/>
    <mergeCell ref="AC10:AC11"/>
    <mergeCell ref="AD10:AD11"/>
    <mergeCell ref="AE10:AE11"/>
    <mergeCell ref="H12:H13"/>
    <mergeCell ref="M10:M11"/>
    <mergeCell ref="N10:N11"/>
    <mergeCell ref="O10:O11"/>
    <mergeCell ref="P10:P11"/>
    <mergeCell ref="M12:M13"/>
    <mergeCell ref="K10:K11"/>
    <mergeCell ref="AA10:AA11"/>
    <mergeCell ref="A9:G9"/>
    <mergeCell ref="H9:N9"/>
    <mergeCell ref="O9:W9"/>
    <mergeCell ref="X9:AD9"/>
    <mergeCell ref="F10:F11"/>
    <mergeCell ref="G10:G11"/>
    <mergeCell ref="H10:H11"/>
    <mergeCell ref="I10:I11"/>
    <mergeCell ref="J10:J11"/>
    <mergeCell ref="A10:A11"/>
    <mergeCell ref="B10:B11"/>
    <mergeCell ref="C10:C11"/>
    <mergeCell ref="D10:D11"/>
    <mergeCell ref="E10:E11"/>
    <mergeCell ref="L10:L11"/>
    <mergeCell ref="A8:B8"/>
    <mergeCell ref="C8:N8"/>
    <mergeCell ref="A1:D4"/>
    <mergeCell ref="E1:AI4"/>
    <mergeCell ref="AJ1:AK1"/>
    <mergeCell ref="AJ2:AK2"/>
    <mergeCell ref="AJ3:AK3"/>
    <mergeCell ref="AJ4:AK4"/>
    <mergeCell ref="A6:B6"/>
    <mergeCell ref="C6:N6"/>
    <mergeCell ref="O6:Q6"/>
    <mergeCell ref="A7:B7"/>
    <mergeCell ref="C7:N7"/>
    <mergeCell ref="A14:A15"/>
    <mergeCell ref="B14:B15"/>
    <mergeCell ref="C14:C15"/>
    <mergeCell ref="D14:D15"/>
    <mergeCell ref="E14:E15"/>
    <mergeCell ref="K14:K15"/>
    <mergeCell ref="L14:L15"/>
    <mergeCell ref="M14:M15"/>
    <mergeCell ref="N14:N15"/>
    <mergeCell ref="F14:F15"/>
    <mergeCell ref="G14:G15"/>
    <mergeCell ref="H14:H15"/>
    <mergeCell ref="I14:I15"/>
    <mergeCell ref="J14:J15"/>
  </mergeCells>
  <conditionalFormatting sqref="H12">
    <cfRule type="cellIs" dxfId="272" priority="58" operator="equal">
      <formula>"Baja"</formula>
    </cfRule>
    <cfRule type="cellIs" dxfId="271" priority="57" operator="equal">
      <formula>"Media"</formula>
    </cfRule>
    <cfRule type="cellIs" dxfId="270" priority="56" operator="equal">
      <formula>"Alta"</formula>
    </cfRule>
    <cfRule type="cellIs" dxfId="269" priority="55" operator="equal">
      <formula>"Muy Alta"</formula>
    </cfRule>
    <cfRule type="cellIs" dxfId="268" priority="59" operator="equal">
      <formula>"Muy Baja"</formula>
    </cfRule>
  </conditionalFormatting>
  <conditionalFormatting sqref="H14">
    <cfRule type="cellIs" dxfId="267" priority="26" operator="equal">
      <formula>"Muy Alta"</formula>
    </cfRule>
    <cfRule type="cellIs" dxfId="266" priority="28" operator="equal">
      <formula>"Media"</formula>
    </cfRule>
    <cfRule type="cellIs" dxfId="265" priority="29" operator="equal">
      <formula>"Baja"</formula>
    </cfRule>
    <cfRule type="cellIs" dxfId="264" priority="30" operator="equal">
      <formula>"Muy Baja"</formula>
    </cfRule>
    <cfRule type="cellIs" dxfId="263" priority="27" operator="equal">
      <formula>"Alta"</formula>
    </cfRule>
  </conditionalFormatting>
  <conditionalFormatting sqref="K12">
    <cfRule type="containsText" dxfId="262" priority="45" operator="containsText" text="❌">
      <formula>NOT(ISERROR(SEARCH("❌",K12)))</formula>
    </cfRule>
  </conditionalFormatting>
  <conditionalFormatting sqref="K14">
    <cfRule type="containsText" dxfId="261" priority="16" operator="containsText" text="❌">
      <formula>NOT(ISERROR(SEARCH("❌",K14)))</formula>
    </cfRule>
  </conditionalFormatting>
  <conditionalFormatting sqref="L12">
    <cfRule type="cellIs" dxfId="260" priority="54" operator="equal">
      <formula>"Leve"</formula>
    </cfRule>
    <cfRule type="cellIs" dxfId="259" priority="50" operator="equal">
      <formula>"Catastrófico"</formula>
    </cfRule>
    <cfRule type="cellIs" dxfId="258" priority="51" operator="equal">
      <formula>"Mayor"</formula>
    </cfRule>
    <cfRule type="cellIs" dxfId="257" priority="52" operator="equal">
      <formula>"Moderado"</formula>
    </cfRule>
    <cfRule type="cellIs" dxfId="256" priority="53" operator="equal">
      <formula>"Menor"</formula>
    </cfRule>
  </conditionalFormatting>
  <conditionalFormatting sqref="L14">
    <cfRule type="cellIs" dxfId="255" priority="22" operator="equal">
      <formula>"Mayor"</formula>
    </cfRule>
    <cfRule type="cellIs" dxfId="254" priority="23" operator="equal">
      <formula>"Moderado"</formula>
    </cfRule>
    <cfRule type="cellIs" dxfId="253" priority="24" operator="equal">
      <formula>"Menor"</formula>
    </cfRule>
    <cfRule type="cellIs" dxfId="252" priority="25" operator="equal">
      <formula>"Leve"</formula>
    </cfRule>
    <cfRule type="cellIs" dxfId="251" priority="21" operator="equal">
      <formula>"Catastrófico"</formula>
    </cfRule>
  </conditionalFormatting>
  <conditionalFormatting sqref="N12">
    <cfRule type="cellIs" dxfId="250" priority="46" operator="equal">
      <formula>"Extremo"</formula>
    </cfRule>
    <cfRule type="cellIs" dxfId="249" priority="47" operator="equal">
      <formula>"Alto"</formula>
    </cfRule>
    <cfRule type="cellIs" dxfId="248" priority="48" operator="equal">
      <formula>"Moderado"</formula>
    </cfRule>
    <cfRule type="cellIs" dxfId="247" priority="49" operator="equal">
      <formula>"Bajo"</formula>
    </cfRule>
  </conditionalFormatting>
  <conditionalFormatting sqref="N14">
    <cfRule type="cellIs" dxfId="246" priority="17" operator="equal">
      <formula>"Extremo"</formula>
    </cfRule>
    <cfRule type="cellIs" dxfId="245" priority="18" operator="equal">
      <formula>"Alto"</formula>
    </cfRule>
    <cfRule type="cellIs" dxfId="244" priority="19" operator="equal">
      <formula>"Moderado"</formula>
    </cfRule>
    <cfRule type="cellIs" dxfId="243" priority="20" operator="equal">
      <formula>"Bajo"</formula>
    </cfRule>
  </conditionalFormatting>
  <conditionalFormatting sqref="Y12:Y15">
    <cfRule type="cellIs" dxfId="242" priority="44" operator="equal">
      <formula>"Muy Baja"</formula>
    </cfRule>
    <cfRule type="cellIs" dxfId="241" priority="40" operator="equal">
      <formula>"Muy Alta"</formula>
    </cfRule>
    <cfRule type="cellIs" dxfId="240" priority="41" operator="equal">
      <formula>"Alta"</formula>
    </cfRule>
    <cfRule type="cellIs" dxfId="239" priority="42" operator="equal">
      <formula>"Media"</formula>
    </cfRule>
    <cfRule type="cellIs" dxfId="238" priority="43" operator="equal">
      <formula>"Baja"</formula>
    </cfRule>
  </conditionalFormatting>
  <conditionalFormatting sqref="AA12:AA15">
    <cfRule type="cellIs" dxfId="237" priority="37" operator="equal">
      <formula>"Moderado"</formula>
    </cfRule>
    <cfRule type="cellIs" dxfId="236" priority="36" operator="equal">
      <formula>"Mayor"</formula>
    </cfRule>
    <cfRule type="cellIs" dxfId="235" priority="39" operator="equal">
      <formula>"Leve"</formula>
    </cfRule>
    <cfRule type="cellIs" dxfId="234" priority="38" operator="equal">
      <formula>"Menor"</formula>
    </cfRule>
    <cfRule type="cellIs" dxfId="233" priority="35" operator="equal">
      <formula>"Catastrófico"</formula>
    </cfRule>
  </conditionalFormatting>
  <conditionalFormatting sqref="AC12:AC15">
    <cfRule type="cellIs" dxfId="232" priority="31" operator="equal">
      <formula>"Extremo"</formula>
    </cfRule>
    <cfRule type="cellIs" dxfId="231" priority="33" operator="equal">
      <formula>"Moderado"</formula>
    </cfRule>
    <cfRule type="cellIs" dxfId="230" priority="34" operator="equal">
      <formula>"Bajo"</formula>
    </cfRule>
    <cfRule type="cellIs" dxfId="229" priority="32" operator="equal">
      <formula>"Alto"</formula>
    </cfRule>
  </conditionalFormatting>
  <pageMargins left="0.7" right="0.7" top="0.75" bottom="0.75" header="0.3" footer="0.3"/>
  <pageSetup orientation="portrait" r:id="rId1"/>
  <ignoredErrors>
    <ignoredError sqref="E12 E14" unlockedFormula="1"/>
  </ignoredErrors>
  <drawing r:id="rId2"/>
  <extLst>
    <ext xmlns:x14="http://schemas.microsoft.com/office/spreadsheetml/2009/9/main" uri="{CCE6A557-97BC-4b89-ADB6-D9C93CAAB3DF}">
      <x14:dataValidations xmlns:xm="http://schemas.microsoft.com/office/excel/2006/main" count="11">
        <x14:dataValidation type="list" allowBlank="1" showInputMessage="1" showErrorMessage="1" xr:uid="{05F58C39-DCD4-E249-8CC9-8A6221B574BC}">
          <x14:formula1>
            <xm:f>'Tabla Valoración controles'!$D$4:$D$6</xm:f>
          </x14:formula1>
          <xm:sqref>R12:R15</xm:sqref>
        </x14:dataValidation>
        <x14:dataValidation type="list" allowBlank="1" showInputMessage="1" showErrorMessage="1" xr:uid="{D5CD4FB6-7502-E440-B0B4-2F8BDAD27482}">
          <x14:formula1>
            <xm:f>'Tabla Valoración controles'!$D$7:$D$8</xm:f>
          </x14:formula1>
          <xm:sqref>S12:S15</xm:sqref>
        </x14:dataValidation>
        <x14:dataValidation type="list" allowBlank="1" showInputMessage="1" showErrorMessage="1" xr:uid="{1B0B06BE-23C2-BF4A-B56E-18A0E204E9F2}">
          <x14:formula1>
            <xm:f>'Tabla Valoración controles'!$D$9:$D$10</xm:f>
          </x14:formula1>
          <xm:sqref>U12:U15</xm:sqref>
        </x14:dataValidation>
        <x14:dataValidation type="list" allowBlank="1" showInputMessage="1" showErrorMessage="1" xr:uid="{3E8972CF-35B2-BA44-AFBC-EB286C7A5604}">
          <x14:formula1>
            <xm:f>'Tabla Valoración controles'!$D$11:$D$12</xm:f>
          </x14:formula1>
          <xm:sqref>V12:V15</xm:sqref>
        </x14:dataValidation>
        <x14:dataValidation type="list" allowBlank="1" showInputMessage="1" showErrorMessage="1" xr:uid="{F5B6A202-54E7-8D44-8240-DC8163DAB8D9}">
          <x14:formula1>
            <xm:f>'Tabla Valoración controles'!$D$13:$D$14</xm:f>
          </x14:formula1>
          <xm:sqref>W12:W15</xm:sqref>
        </x14:dataValidation>
        <x14:dataValidation type="list" allowBlank="1" showInputMessage="1" showErrorMessage="1" xr:uid="{7EA27D3A-0111-DD4B-A862-80B6D886252D}">
          <x14:formula1>
            <xm:f>'Opciones Tratamiento'!$B$13:$B$19</xm:f>
          </x14:formula1>
          <xm:sqref>F12 F14</xm:sqref>
        </x14:dataValidation>
        <x14:dataValidation type="list" allowBlank="1" showInputMessage="1" showErrorMessage="1" xr:uid="{FA461B5F-02E7-3142-A574-BF236A9CC3DC}">
          <x14:formula1>
            <xm:f>'Opciones Tratamiento'!$E$2:$E$4</xm:f>
          </x14:formula1>
          <xm:sqref>B12 B14</xm:sqref>
        </x14:dataValidation>
        <x14:dataValidation type="list" allowBlank="1" showInputMessage="1" showErrorMessage="1" xr:uid="{9822336F-164F-4F40-9D0E-2AA6E2C205EC}">
          <x14:formula1>
            <xm:f>'Opciones Tratamiento'!$B$2:$B$5</xm:f>
          </x14:formula1>
          <xm:sqref>AD12:AD15</xm:sqref>
        </x14:dataValidation>
        <x14:dataValidation type="list" allowBlank="1" showInputMessage="1" showErrorMessage="1" xr:uid="{5A97E90A-A317-BC4C-8D1C-F16BE5869D63}">
          <x14:formula1>
            <xm:f>'Tabla Impacto'!$F$210:$F$221</xm:f>
          </x14:formula1>
          <xm:sqref>J12 J14</xm:sqref>
        </x14:dataValidation>
        <x14:dataValidation type="custom" allowBlank="1" showInputMessage="1" showErrorMessage="1" error="Recuerde que las acciones se generan bajo la medida de mitigar el riesgo" xr:uid="{A2D52F6C-9ECF-9F40-AA6B-B35D04C2C1EF}">
          <x14:formula1>
            <xm:f>IF(OR(AD12='Opciones Tratamiento'!$B$2,AD12='Opciones Tratamiento'!$B$3,AD12='Opciones Tratamiento'!$B$4),ISBLANK(AD12),ISTEXT(AD12))</xm:f>
          </x14:formula1>
          <xm:sqref>AI12:AI14</xm:sqref>
        </x14:dataValidation>
        <x14:dataValidation type="list" allowBlank="1" showInputMessage="1" showErrorMessage="1" xr:uid="{89EE4BE5-5E49-534B-B1AC-50D56F95074D}">
          <x14:formula1>
            <xm:f>'Opciones Tratamiento'!$B$9:$B$10</xm:f>
          </x14:formula1>
          <xm:sqref>AK12 AK14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29E0A-1CD5-5E44-A8CA-173F5E8024DD}">
  <dimension ref="A1:CV50"/>
  <sheetViews>
    <sheetView topLeftCell="A9" zoomScale="110" zoomScaleNormal="110" workbookViewId="0">
      <selection activeCell="A6" sqref="A6:B6"/>
    </sheetView>
  </sheetViews>
  <sheetFormatPr baseColWidth="10" defaultColWidth="11.42578125" defaultRowHeight="16.5" x14ac:dyDescent="0.3"/>
  <cols>
    <col min="1" max="1" width="4" style="2" bestFit="1" customWidth="1"/>
    <col min="2" max="2" width="14.140625" style="2" customWidth="1"/>
    <col min="3" max="3" width="15.42578125" style="2" customWidth="1"/>
    <col min="4" max="4" width="25.85546875" style="2" customWidth="1"/>
    <col min="5" max="5" width="38.285156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23.140625" style="1" hidden="1" customWidth="1"/>
    <col min="12" max="12" width="17.42578125" style="1" customWidth="1"/>
    <col min="13" max="13" width="6.28515625" style="1" bestFit="1" customWidth="1"/>
    <col min="14" max="14" width="16" style="1" customWidth="1"/>
    <col min="15" max="15" width="5.85546875" style="5" customWidth="1"/>
    <col min="16" max="16" width="43.42578125" style="148"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46.28515625" style="1" customWidth="1"/>
    <col min="32" max="32" width="29.7109375" style="1" customWidth="1"/>
    <col min="33" max="34" width="14.42578125" style="1" customWidth="1"/>
    <col min="35" max="35" width="14.85546875" style="1" customWidth="1"/>
    <col min="36" max="36" width="47.7109375" style="1" customWidth="1"/>
    <col min="37" max="37" width="17.42578125" style="1" customWidth="1"/>
    <col min="38" max="16384" width="11.42578125" style="1"/>
  </cols>
  <sheetData>
    <row r="1" spans="1:100" ht="15" customHeight="1" x14ac:dyDescent="0.3">
      <c r="A1" s="470"/>
      <c r="B1" s="470"/>
      <c r="C1" s="470"/>
      <c r="D1" s="470"/>
      <c r="E1" s="471" t="s">
        <v>87</v>
      </c>
      <c r="F1" s="471"/>
      <c r="G1" s="471"/>
      <c r="H1" s="471"/>
      <c r="I1" s="471"/>
      <c r="J1" s="471"/>
      <c r="K1" s="471"/>
      <c r="L1" s="471"/>
      <c r="M1" s="471"/>
      <c r="N1" s="471"/>
      <c r="O1" s="471"/>
      <c r="P1" s="471"/>
      <c r="Q1" s="471"/>
      <c r="R1" s="471"/>
      <c r="S1" s="471"/>
      <c r="T1" s="471"/>
      <c r="U1" s="471"/>
      <c r="V1" s="471"/>
      <c r="W1" s="471"/>
      <c r="X1" s="471"/>
      <c r="Y1" s="471"/>
      <c r="Z1" s="471"/>
      <c r="AA1" s="471"/>
      <c r="AB1" s="471"/>
      <c r="AC1" s="471"/>
      <c r="AD1" s="471"/>
      <c r="AE1" s="471"/>
      <c r="AF1" s="471"/>
      <c r="AG1" s="471"/>
      <c r="AH1" s="471"/>
      <c r="AI1" s="471"/>
      <c r="AJ1" s="472" t="s">
        <v>240</v>
      </c>
      <c r="AK1" s="472"/>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row>
    <row r="2" spans="1:100" ht="15" customHeight="1" x14ac:dyDescent="0.3">
      <c r="A2" s="470"/>
      <c r="B2" s="470"/>
      <c r="C2" s="470"/>
      <c r="D2" s="470"/>
      <c r="E2" s="471"/>
      <c r="F2" s="471"/>
      <c r="G2" s="471"/>
      <c r="H2" s="471"/>
      <c r="I2" s="471"/>
      <c r="J2" s="471"/>
      <c r="K2" s="471"/>
      <c r="L2" s="471"/>
      <c r="M2" s="471"/>
      <c r="N2" s="471"/>
      <c r="O2" s="471"/>
      <c r="P2" s="471"/>
      <c r="Q2" s="471"/>
      <c r="R2" s="471"/>
      <c r="S2" s="471"/>
      <c r="T2" s="471"/>
      <c r="U2" s="471"/>
      <c r="V2" s="471"/>
      <c r="W2" s="471"/>
      <c r="X2" s="471"/>
      <c r="Y2" s="471"/>
      <c r="Z2" s="471"/>
      <c r="AA2" s="471"/>
      <c r="AB2" s="471"/>
      <c r="AC2" s="471"/>
      <c r="AD2" s="471"/>
      <c r="AE2" s="471"/>
      <c r="AF2" s="471"/>
      <c r="AG2" s="471"/>
      <c r="AH2" s="471"/>
      <c r="AI2" s="471"/>
      <c r="AJ2" s="473" t="s">
        <v>241</v>
      </c>
      <c r="AK2" s="474"/>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row>
    <row r="3" spans="1:100" ht="15" customHeight="1" x14ac:dyDescent="0.3">
      <c r="A3" s="470"/>
      <c r="B3" s="470"/>
      <c r="C3" s="470"/>
      <c r="D3" s="470"/>
      <c r="E3" s="471"/>
      <c r="F3" s="471"/>
      <c r="G3" s="471"/>
      <c r="H3" s="471"/>
      <c r="I3" s="471"/>
      <c r="J3" s="471"/>
      <c r="K3" s="471"/>
      <c r="L3" s="471"/>
      <c r="M3" s="471"/>
      <c r="N3" s="471"/>
      <c r="O3" s="471"/>
      <c r="P3" s="471"/>
      <c r="Q3" s="471"/>
      <c r="R3" s="471"/>
      <c r="S3" s="471"/>
      <c r="T3" s="471"/>
      <c r="U3" s="471"/>
      <c r="V3" s="471"/>
      <c r="W3" s="471"/>
      <c r="X3" s="471"/>
      <c r="Y3" s="471"/>
      <c r="Z3" s="471"/>
      <c r="AA3" s="471"/>
      <c r="AB3" s="471"/>
      <c r="AC3" s="471"/>
      <c r="AD3" s="471"/>
      <c r="AE3" s="471"/>
      <c r="AF3" s="471"/>
      <c r="AG3" s="471"/>
      <c r="AH3" s="471"/>
      <c r="AI3" s="471"/>
      <c r="AJ3" s="473" t="s">
        <v>242</v>
      </c>
      <c r="AK3" s="473"/>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row>
    <row r="4" spans="1:100" ht="15" customHeight="1" x14ac:dyDescent="0.3">
      <c r="A4" s="470"/>
      <c r="B4" s="470"/>
      <c r="C4" s="470"/>
      <c r="D4" s="470"/>
      <c r="E4" s="471"/>
      <c r="F4" s="471"/>
      <c r="G4" s="471"/>
      <c r="H4" s="471"/>
      <c r="I4" s="471"/>
      <c r="J4" s="471"/>
      <c r="K4" s="471"/>
      <c r="L4" s="471"/>
      <c r="M4" s="471"/>
      <c r="N4" s="471"/>
      <c r="O4" s="471"/>
      <c r="P4" s="471"/>
      <c r="Q4" s="471"/>
      <c r="R4" s="471"/>
      <c r="S4" s="471"/>
      <c r="T4" s="471"/>
      <c r="U4" s="471"/>
      <c r="V4" s="471"/>
      <c r="W4" s="471"/>
      <c r="X4" s="471"/>
      <c r="Y4" s="471"/>
      <c r="Z4" s="471"/>
      <c r="AA4" s="471"/>
      <c r="AB4" s="471"/>
      <c r="AC4" s="471"/>
      <c r="AD4" s="471"/>
      <c r="AE4" s="471"/>
      <c r="AF4" s="471"/>
      <c r="AG4" s="471"/>
      <c r="AH4" s="471"/>
      <c r="AI4" s="471"/>
      <c r="AJ4" s="472" t="s">
        <v>88</v>
      </c>
      <c r="AK4" s="472"/>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row>
    <row r="5" spans="1:100" ht="16.5" customHeight="1" x14ac:dyDescent="0.3">
      <c r="A5" s="217"/>
      <c r="B5" s="218"/>
      <c r="C5" s="217"/>
      <c r="D5" s="217"/>
      <c r="E5" s="219"/>
      <c r="F5" s="220"/>
      <c r="G5" s="219"/>
      <c r="H5" s="219"/>
      <c r="I5" s="219"/>
      <c r="J5" s="219"/>
      <c r="K5" s="219"/>
      <c r="L5" s="219"/>
      <c r="M5" s="219"/>
      <c r="N5" s="219"/>
      <c r="O5" s="220"/>
      <c r="P5" s="221"/>
      <c r="Q5" s="219"/>
      <c r="R5" s="219"/>
      <c r="S5" s="219"/>
      <c r="T5" s="219"/>
      <c r="U5" s="219"/>
      <c r="V5" s="219"/>
      <c r="W5" s="219"/>
      <c r="X5" s="219"/>
      <c r="Y5" s="219"/>
      <c r="Z5" s="219"/>
      <c r="AA5" s="219"/>
      <c r="AB5" s="219"/>
      <c r="AC5" s="219"/>
      <c r="AD5" s="219"/>
      <c r="AE5" s="219"/>
      <c r="AF5" s="219"/>
      <c r="AG5" s="219"/>
      <c r="AH5" s="219"/>
      <c r="AI5" s="219"/>
      <c r="AJ5" s="219"/>
      <c r="AK5" s="219"/>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row>
    <row r="6" spans="1:100" ht="26.25" customHeight="1" x14ac:dyDescent="0.3">
      <c r="A6" s="467" t="s">
        <v>89</v>
      </c>
      <c r="B6" s="467"/>
      <c r="C6" s="469" t="s">
        <v>340</v>
      </c>
      <c r="D6" s="469"/>
      <c r="E6" s="469"/>
      <c r="F6" s="469"/>
      <c r="G6" s="469"/>
      <c r="H6" s="469"/>
      <c r="I6" s="469"/>
      <c r="J6" s="469"/>
      <c r="K6" s="469"/>
      <c r="L6" s="469"/>
      <c r="M6" s="469"/>
      <c r="N6" s="469"/>
      <c r="O6" s="475"/>
      <c r="P6" s="475"/>
      <c r="Q6" s="475"/>
      <c r="R6" s="219"/>
      <c r="S6" s="219"/>
      <c r="T6" s="219"/>
      <c r="U6" s="219"/>
      <c r="V6" s="219"/>
      <c r="W6" s="219"/>
      <c r="X6" s="219"/>
      <c r="Y6" s="219"/>
      <c r="Z6" s="219"/>
      <c r="AA6" s="219"/>
      <c r="AB6" s="219"/>
      <c r="AC6" s="219"/>
      <c r="AD6" s="219"/>
      <c r="AE6" s="219"/>
      <c r="AF6" s="219"/>
      <c r="AG6" s="219"/>
      <c r="AH6" s="219"/>
      <c r="AI6" s="219"/>
      <c r="AJ6" s="219"/>
      <c r="AK6" s="219"/>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row>
    <row r="7" spans="1:100" ht="62.1" customHeight="1" x14ac:dyDescent="0.3">
      <c r="A7" s="467" t="s">
        <v>90</v>
      </c>
      <c r="B7" s="467"/>
      <c r="C7" s="468" t="s">
        <v>341</v>
      </c>
      <c r="D7" s="468"/>
      <c r="E7" s="468"/>
      <c r="F7" s="468"/>
      <c r="G7" s="468"/>
      <c r="H7" s="468"/>
      <c r="I7" s="468"/>
      <c r="J7" s="468"/>
      <c r="K7" s="468"/>
      <c r="L7" s="468"/>
      <c r="M7" s="468"/>
      <c r="N7" s="468"/>
      <c r="O7" s="220"/>
      <c r="P7" s="221"/>
      <c r="Q7" s="219"/>
      <c r="R7" s="219"/>
      <c r="S7" s="219"/>
      <c r="T7" s="219"/>
      <c r="U7" s="219"/>
      <c r="V7" s="219"/>
      <c r="W7" s="219"/>
      <c r="X7" s="219"/>
      <c r="Y7" s="219"/>
      <c r="Z7" s="219"/>
      <c r="AA7" s="219"/>
      <c r="AB7" s="219"/>
      <c r="AC7" s="219"/>
      <c r="AD7" s="219"/>
      <c r="AE7" s="219"/>
      <c r="AF7" s="219"/>
      <c r="AG7" s="219"/>
      <c r="AH7" s="219"/>
      <c r="AI7" s="219"/>
      <c r="AJ7" s="219"/>
      <c r="AK7" s="219"/>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row>
    <row r="8" spans="1:100" ht="52.5" customHeight="1" x14ac:dyDescent="0.3">
      <c r="A8" s="467" t="s">
        <v>91</v>
      </c>
      <c r="B8" s="467"/>
      <c r="C8" s="468" t="s">
        <v>342</v>
      </c>
      <c r="D8" s="469"/>
      <c r="E8" s="469"/>
      <c r="F8" s="469"/>
      <c r="G8" s="469"/>
      <c r="H8" s="469"/>
      <c r="I8" s="469"/>
      <c r="J8" s="469"/>
      <c r="K8" s="469"/>
      <c r="L8" s="469"/>
      <c r="M8" s="469"/>
      <c r="N8" s="469"/>
      <c r="O8" s="220"/>
      <c r="P8" s="221"/>
      <c r="Q8" s="219"/>
      <c r="R8" s="219"/>
      <c r="S8" s="219"/>
      <c r="T8" s="219"/>
      <c r="U8" s="219"/>
      <c r="V8" s="219"/>
      <c r="W8" s="219"/>
      <c r="X8" s="219"/>
      <c r="Y8" s="219"/>
      <c r="Z8" s="219"/>
      <c r="AA8" s="219"/>
      <c r="AB8" s="219"/>
      <c r="AC8" s="219"/>
      <c r="AD8" s="219"/>
      <c r="AE8" s="219"/>
      <c r="AF8" s="219"/>
      <c r="AG8" s="219"/>
      <c r="AH8" s="219"/>
      <c r="AI8" s="219"/>
      <c r="AJ8" s="219"/>
      <c r="AK8" s="219"/>
      <c r="AL8" s="422" t="s">
        <v>623</v>
      </c>
      <c r="AM8" s="422"/>
      <c r="AN8" s="422"/>
      <c r="AO8" s="422"/>
      <c r="AP8" s="422"/>
      <c r="AQ8" s="422"/>
      <c r="AR8" s="422"/>
      <c r="AS8" s="422"/>
      <c r="AT8" s="422"/>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row>
    <row r="9" spans="1:100" x14ac:dyDescent="0.3">
      <c r="A9" s="466" t="s">
        <v>92</v>
      </c>
      <c r="B9" s="466"/>
      <c r="C9" s="466"/>
      <c r="D9" s="466"/>
      <c r="E9" s="466"/>
      <c r="F9" s="466"/>
      <c r="G9" s="466"/>
      <c r="H9" s="466" t="s">
        <v>93</v>
      </c>
      <c r="I9" s="466"/>
      <c r="J9" s="466"/>
      <c r="K9" s="466"/>
      <c r="L9" s="466"/>
      <c r="M9" s="466"/>
      <c r="N9" s="466"/>
      <c r="O9" s="466" t="s">
        <v>94</v>
      </c>
      <c r="P9" s="466"/>
      <c r="Q9" s="466"/>
      <c r="R9" s="466"/>
      <c r="S9" s="466"/>
      <c r="T9" s="466"/>
      <c r="U9" s="466"/>
      <c r="V9" s="466"/>
      <c r="W9" s="466"/>
      <c r="X9" s="466" t="s">
        <v>95</v>
      </c>
      <c r="Y9" s="466"/>
      <c r="Z9" s="466"/>
      <c r="AA9" s="466"/>
      <c r="AB9" s="466"/>
      <c r="AC9" s="466"/>
      <c r="AD9" s="466"/>
      <c r="AE9" s="466" t="s">
        <v>96</v>
      </c>
      <c r="AF9" s="466"/>
      <c r="AG9" s="466"/>
      <c r="AH9" s="466"/>
      <c r="AI9" s="466"/>
      <c r="AJ9" s="466"/>
      <c r="AK9" s="466"/>
      <c r="AL9" s="430" t="s">
        <v>620</v>
      </c>
      <c r="AM9" s="430"/>
      <c r="AN9" s="430"/>
      <c r="AO9" s="431" t="s">
        <v>621</v>
      </c>
      <c r="AP9" s="431"/>
      <c r="AQ9" s="431"/>
      <c r="AR9" s="431" t="s">
        <v>622</v>
      </c>
      <c r="AS9" s="431"/>
      <c r="AT9" s="431"/>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row>
    <row r="10" spans="1:100" ht="16.5" customHeight="1" x14ac:dyDescent="0.3">
      <c r="A10" s="477" t="s">
        <v>97</v>
      </c>
      <c r="B10" s="466" t="s">
        <v>22</v>
      </c>
      <c r="C10" s="465" t="s">
        <v>24</v>
      </c>
      <c r="D10" s="465" t="s">
        <v>26</v>
      </c>
      <c r="E10" s="466" t="s">
        <v>28</v>
      </c>
      <c r="F10" s="465" t="s">
        <v>30</v>
      </c>
      <c r="G10" s="465" t="s">
        <v>98</v>
      </c>
      <c r="H10" s="465" t="s">
        <v>99</v>
      </c>
      <c r="I10" s="466" t="s">
        <v>100</v>
      </c>
      <c r="J10" s="465" t="s">
        <v>101</v>
      </c>
      <c r="K10" s="465" t="s">
        <v>102</v>
      </c>
      <c r="L10" s="465" t="s">
        <v>103</v>
      </c>
      <c r="M10" s="466" t="s">
        <v>100</v>
      </c>
      <c r="N10" s="465" t="s">
        <v>36</v>
      </c>
      <c r="O10" s="476" t="s">
        <v>104</v>
      </c>
      <c r="P10" s="465" t="s">
        <v>38</v>
      </c>
      <c r="Q10" s="465" t="s">
        <v>40</v>
      </c>
      <c r="R10" s="465" t="s">
        <v>105</v>
      </c>
      <c r="S10" s="465"/>
      <c r="T10" s="465"/>
      <c r="U10" s="465"/>
      <c r="V10" s="465"/>
      <c r="W10" s="465"/>
      <c r="X10" s="476" t="s">
        <v>106</v>
      </c>
      <c r="Y10" s="476" t="s">
        <v>107</v>
      </c>
      <c r="Z10" s="476" t="s">
        <v>100</v>
      </c>
      <c r="AA10" s="476" t="s">
        <v>108</v>
      </c>
      <c r="AB10" s="476" t="s">
        <v>100</v>
      </c>
      <c r="AC10" s="476" t="s">
        <v>109</v>
      </c>
      <c r="AD10" s="476" t="s">
        <v>56</v>
      </c>
      <c r="AE10" s="465" t="s">
        <v>96</v>
      </c>
      <c r="AF10" s="465" t="s">
        <v>110</v>
      </c>
      <c r="AG10" s="465" t="s">
        <v>111</v>
      </c>
      <c r="AH10" s="465" t="s">
        <v>112</v>
      </c>
      <c r="AI10" s="465" t="s">
        <v>113</v>
      </c>
      <c r="AJ10" s="465" t="s">
        <v>114</v>
      </c>
      <c r="AK10" s="465" t="s">
        <v>60</v>
      </c>
      <c r="AL10" s="430"/>
      <c r="AM10" s="430"/>
      <c r="AN10" s="430"/>
      <c r="AO10" s="431"/>
      <c r="AP10" s="431"/>
      <c r="AQ10" s="431"/>
      <c r="AR10" s="431"/>
      <c r="AS10" s="431"/>
      <c r="AT10" s="431"/>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row>
    <row r="11" spans="1:100" s="4" customFormat="1" ht="94.5" customHeight="1" x14ac:dyDescent="0.25">
      <c r="A11" s="477"/>
      <c r="B11" s="466"/>
      <c r="C11" s="465"/>
      <c r="D11" s="465"/>
      <c r="E11" s="466"/>
      <c r="F11" s="465"/>
      <c r="G11" s="465"/>
      <c r="H11" s="465"/>
      <c r="I11" s="466"/>
      <c r="J11" s="465"/>
      <c r="K11" s="465"/>
      <c r="L11" s="466"/>
      <c r="M11" s="466"/>
      <c r="N11" s="465"/>
      <c r="O11" s="476"/>
      <c r="P11" s="465"/>
      <c r="Q11" s="465"/>
      <c r="R11" s="6" t="s">
        <v>115</v>
      </c>
      <c r="S11" s="6" t="s">
        <v>116</v>
      </c>
      <c r="T11" s="6" t="s">
        <v>117</v>
      </c>
      <c r="U11" s="6" t="s">
        <v>118</v>
      </c>
      <c r="V11" s="6" t="s">
        <v>119</v>
      </c>
      <c r="W11" s="6" t="s">
        <v>120</v>
      </c>
      <c r="X11" s="476"/>
      <c r="Y11" s="476"/>
      <c r="Z11" s="476"/>
      <c r="AA11" s="476"/>
      <c r="AB11" s="476"/>
      <c r="AC11" s="476"/>
      <c r="AD11" s="476"/>
      <c r="AE11" s="465"/>
      <c r="AF11" s="465"/>
      <c r="AG11" s="465"/>
      <c r="AH11" s="465"/>
      <c r="AI11" s="465"/>
      <c r="AJ11" s="465"/>
      <c r="AK11" s="465"/>
      <c r="AL11" s="280" t="s">
        <v>624</v>
      </c>
      <c r="AM11" s="280" t="s">
        <v>625</v>
      </c>
      <c r="AN11" s="281" t="s">
        <v>100</v>
      </c>
      <c r="AO11" s="280" t="s">
        <v>624</v>
      </c>
      <c r="AP11" s="280" t="s">
        <v>625</v>
      </c>
      <c r="AQ11" s="281" t="s">
        <v>100</v>
      </c>
      <c r="AR11" s="280" t="s">
        <v>624</v>
      </c>
      <c r="AS11" s="280" t="s">
        <v>625</v>
      </c>
      <c r="AT11" s="281" t="s">
        <v>100</v>
      </c>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V11" s="23"/>
    </row>
    <row r="12" spans="1:100" s="3" customFormat="1" ht="99.95" customHeight="1" x14ac:dyDescent="0.25">
      <c r="A12" s="461">
        <v>1</v>
      </c>
      <c r="B12" s="488" t="s">
        <v>246</v>
      </c>
      <c r="C12" s="488" t="s">
        <v>343</v>
      </c>
      <c r="D12" s="488" t="s">
        <v>344</v>
      </c>
      <c r="E12" s="489" t="str">
        <f>+IF(ISTEXT(D12)=TRUE,CONCATENATE(B12," por ",C12," debido a ",D12),"DILIGENCIE LAS CASILLAS ANTERIORES")</f>
        <v>Posibilidad de afectación Reputacional por desconocimiento de los nuevos roles de control interno debido a planificación inadecuada de los tiempos de ejecución de las actividades</v>
      </c>
      <c r="F12" s="488" t="s">
        <v>121</v>
      </c>
      <c r="G12" s="485">
        <v>1</v>
      </c>
      <c r="H12" s="486" t="str">
        <f>IF(G12&lt;=0,"",IF(G12&lt;=2,"Muy Baja",IF(G12&lt;=24,"Baja",IF(G12&lt;=500,"Media",IF(G12&lt;=5000,"Alta","Muy Alta")))))</f>
        <v>Muy Baja</v>
      </c>
      <c r="I12" s="481">
        <f>IF(H12="","",IF(H12="Muy Baja",0.2,IF(H12="Baja",0.4,IF(H12="Media",0.6,IF(H12="Alta",0.8,IF(H12="Muy Alta",1,))))))</f>
        <v>0.2</v>
      </c>
      <c r="J12" s="487" t="s">
        <v>187</v>
      </c>
      <c r="K12" s="481" t="str">
        <f ca="1">IF(NOT(ISERROR(MATCH(J12,'Tabla Impacto'!$B$221:$B$223,0))),'Tabla Impacto'!$F$223&amp;"Por favor no seleccionar los criterios de impacto(Afectación Económica o presupuestal y Pérdida Reputacional)",J12)</f>
        <v xml:space="preserve">     El riesgo afecta la imagen de la entidad internamente, de conocimiento general, nivel interno, de junta dircetiva y accionistas y/o de provedores</v>
      </c>
      <c r="L12" s="486" t="str">
        <f ca="1">IF(OR(K12='Tabla Impacto'!$C$11,K12='Tabla Impacto'!$D$11),"Leve",IF(OR(K12='Tabla Impacto'!$C$12,K12='Tabla Impacto'!$D$12),"Menor",IF(OR(K12='Tabla Impacto'!$C$13,K12='Tabla Impacto'!$D$13),"Moderado",IF(OR(K12='Tabla Impacto'!$C$14,K12='Tabla Impacto'!$D$14),"Mayor",IF(OR(K12='Tabla Impacto'!$C$15,K12='Tabla Impacto'!$D$15),"Catastrófico","")))))</f>
        <v>Menor</v>
      </c>
      <c r="M12" s="481">
        <f ca="1">IF(L12="","",IF(L12="Leve",0.2,IF(L12="Menor",0.4,IF(L12="Moderado",0.6,IF(L12="Mayor",0.8,IF(L12="Catastrófico",1,))))))</f>
        <v>0.4</v>
      </c>
      <c r="N12" s="482" t="str">
        <f ca="1">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Bajo</v>
      </c>
      <c r="O12" s="222">
        <v>1</v>
      </c>
      <c r="P12" s="229" t="s">
        <v>345</v>
      </c>
      <c r="Q12" s="230" t="str">
        <f>IF(OR(R12="Preventivo",R12="Detectivo"),"Probabilidad",IF(R12="Correctivo","Impacto",""))</f>
        <v>Probabilidad</v>
      </c>
      <c r="R12" s="231" t="s">
        <v>123</v>
      </c>
      <c r="S12" s="231" t="s">
        <v>124</v>
      </c>
      <c r="T12" s="232" t="str">
        <f>IF(AND(R12="Preventivo",S12="Automático"),"50%",IF(AND(R12="Preventivo",S12="Manual"),"40%",IF(AND(R12="Detectivo",S12="Automático"),"40%",IF(AND(R12="Detectivo",S12="Manual"),"30%",IF(AND(R12="Correctivo",S12="Automático"),"35%",IF(AND(R12="Correctivo",S12="Manual"),"25%",""))))))</f>
        <v>40%</v>
      </c>
      <c r="U12" s="231" t="s">
        <v>125</v>
      </c>
      <c r="V12" s="231" t="s">
        <v>216</v>
      </c>
      <c r="W12" s="231" t="s">
        <v>127</v>
      </c>
      <c r="X12" s="233">
        <f>IFERROR(IF(Q12="Probabilidad",(I12-(+I12*T12)),IF(Q12="Impacto",I12,"")),"")</f>
        <v>0.12</v>
      </c>
      <c r="Y12" s="234" t="str">
        <f>IFERROR(IF(X12="","",IF(X12&lt;=0.2,"Muy Baja",IF(X12&lt;=0.4,"Baja",IF(X12&lt;=0.6,"Media",IF(X12&lt;=0.8,"Alta","Muy Alta"))))),"")</f>
        <v>Muy Baja</v>
      </c>
      <c r="Z12" s="232">
        <f>+X12</f>
        <v>0.12</v>
      </c>
      <c r="AA12" s="234" t="str">
        <f ca="1">IFERROR(IF(AB12="","",IF(AB12&lt;=0.2,"Leve",IF(AB12&lt;=0.4,"Menor",IF(AB12&lt;=0.6,"Moderado",IF(AB12&lt;=0.8,"Mayor","Catastrófico"))))),"")</f>
        <v>Menor</v>
      </c>
      <c r="AB12" s="233">
        <f ca="1">IFERROR(IF(Q12="Impacto",(M12-(+M12*T12)),IF(Q12="Probabilidad",M12,"")),"")</f>
        <v>0.4</v>
      </c>
      <c r="AC12" s="235" t="str">
        <f ca="1">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Bajo</v>
      </c>
      <c r="AD12" s="231" t="s">
        <v>128</v>
      </c>
      <c r="AE12" s="236" t="s">
        <v>346</v>
      </c>
      <c r="AF12" s="236" t="s">
        <v>347</v>
      </c>
      <c r="AG12" s="237">
        <v>45717</v>
      </c>
      <c r="AH12" s="237">
        <v>46022</v>
      </c>
      <c r="AI12" s="253">
        <v>45782</v>
      </c>
      <c r="AJ12" s="269" t="s">
        <v>590</v>
      </c>
      <c r="AK12" s="144"/>
      <c r="AL12" s="274">
        <v>1</v>
      </c>
      <c r="AM12" s="274">
        <v>1</v>
      </c>
      <c r="AN12" s="277">
        <f>+AM12/AL12</f>
        <v>1</v>
      </c>
      <c r="AO12" s="274"/>
      <c r="AP12" s="274"/>
      <c r="AQ12" s="277" t="e">
        <f>+AP12/AO12</f>
        <v>#DIV/0!</v>
      </c>
      <c r="AR12" s="274"/>
      <c r="AS12" s="274"/>
      <c r="AT12" s="277" t="e">
        <f>+AS12/AR12</f>
        <v>#DIV/0!</v>
      </c>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row>
    <row r="13" spans="1:100" s="158" customFormat="1" ht="94.5" customHeight="1" x14ac:dyDescent="0.25">
      <c r="A13" s="461"/>
      <c r="B13" s="488"/>
      <c r="C13" s="488"/>
      <c r="D13" s="488"/>
      <c r="E13" s="489"/>
      <c r="F13" s="488"/>
      <c r="G13" s="485"/>
      <c r="H13" s="486"/>
      <c r="I13" s="481"/>
      <c r="J13" s="487"/>
      <c r="K13" s="481"/>
      <c r="L13" s="486"/>
      <c r="M13" s="481"/>
      <c r="N13" s="482"/>
      <c r="O13" s="461">
        <v>2</v>
      </c>
      <c r="P13" s="460" t="s">
        <v>266</v>
      </c>
      <c r="Q13" s="483" t="str">
        <f>IF(OR(R13="Preventivo",R13="Detectivo"),"Probabilidad",IF(R13="Correctivo","Impacto",""))</f>
        <v>Probabilidad</v>
      </c>
      <c r="R13" s="479" t="s">
        <v>123</v>
      </c>
      <c r="S13" s="479" t="s">
        <v>124</v>
      </c>
      <c r="T13" s="491" t="str">
        <f>IF(AND(R13="Preventivo",S13="Automático"),"50%",IF(AND(R13="Preventivo",S13="Manual"),"40%",IF(AND(R13="Detectivo",S13="Automático"),"40%",IF(AND(R13="Detectivo",S13="Manual"),"30%",IF(AND(R13="Correctivo",S13="Automático"),"35%",IF(AND(R13="Correctivo",S13="Manual"),"25%",""))))))</f>
        <v>40%</v>
      </c>
      <c r="U13" s="479" t="s">
        <v>125</v>
      </c>
      <c r="V13" s="479" t="s">
        <v>126</v>
      </c>
      <c r="W13" s="479" t="s">
        <v>127</v>
      </c>
      <c r="X13" s="480">
        <f>IFERROR(IF(Q13="Probabilidad",(I13-(+I13*T13)),IF(Q13="Impacto",I13,"")),"")</f>
        <v>0</v>
      </c>
      <c r="Y13" s="495" t="str">
        <f>IFERROR(IF(X13="","",IF(X13&lt;=0.2,"Muy Baja",IF(X13&lt;=0.4,"Baja",IF(X13&lt;=0.6,"Media",IF(X13&lt;=0.8,"Alta","Muy Alta"))))),"")</f>
        <v>Muy Baja</v>
      </c>
      <c r="Z13" s="491">
        <f>+X13</f>
        <v>0</v>
      </c>
      <c r="AA13" s="495" t="str">
        <f>IFERROR(IF(AB13="","",IF(AB13&lt;=0.2,"Leve",IF(AB13&lt;=0.4,"Menor",IF(AB13&lt;=0.6,"Moderado",IF(AB13&lt;=0.8,"Mayor","Catastrófico"))))),"")</f>
        <v>Leve</v>
      </c>
      <c r="AB13" s="515">
        <f>IFERROR(IF(Q13="Impacto",(M13-(+M13*T13)),IF(Q13="Probabilidad",M13,"")),"")</f>
        <v>0</v>
      </c>
      <c r="AC13" s="495" t="str">
        <f t="shared" ref="AC13:AC14" si="0">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Bajo</v>
      </c>
      <c r="AD13" s="231" t="s">
        <v>128</v>
      </c>
      <c r="AE13" s="236" t="s">
        <v>348</v>
      </c>
      <c r="AF13" s="236" t="s">
        <v>347</v>
      </c>
      <c r="AG13" s="237" t="s">
        <v>268</v>
      </c>
      <c r="AH13" s="237">
        <v>46022</v>
      </c>
      <c r="AI13" s="253">
        <v>45782</v>
      </c>
      <c r="AJ13" s="269" t="s">
        <v>591</v>
      </c>
      <c r="AK13" s="251"/>
      <c r="AL13" s="274">
        <v>4</v>
      </c>
      <c r="AM13" s="274">
        <v>4</v>
      </c>
      <c r="AN13" s="277">
        <f t="shared" ref="AN13:AN15" si="1">+AM13/AL13</f>
        <v>1</v>
      </c>
      <c r="AO13" s="274">
        <v>4</v>
      </c>
      <c r="AP13" s="274"/>
      <c r="AQ13" s="277">
        <f t="shared" ref="AQ13:AQ15" si="2">+AP13/AO13</f>
        <v>0</v>
      </c>
      <c r="AR13" s="274">
        <v>1</v>
      </c>
      <c r="AS13" s="274"/>
      <c r="AT13" s="277">
        <f t="shared" ref="AT13:AT15" si="3">+AS13/AR13</f>
        <v>0</v>
      </c>
    </row>
    <row r="14" spans="1:100" ht="82.5" x14ac:dyDescent="0.3">
      <c r="A14" s="461"/>
      <c r="B14" s="488"/>
      <c r="C14" s="488"/>
      <c r="D14" s="488"/>
      <c r="E14" s="489"/>
      <c r="F14" s="488"/>
      <c r="G14" s="485"/>
      <c r="H14" s="486"/>
      <c r="I14" s="481"/>
      <c r="J14" s="487"/>
      <c r="K14" s="481"/>
      <c r="L14" s="486"/>
      <c r="M14" s="481"/>
      <c r="N14" s="482"/>
      <c r="O14" s="461"/>
      <c r="P14" s="460"/>
      <c r="Q14" s="483"/>
      <c r="R14" s="479"/>
      <c r="S14" s="479"/>
      <c r="T14" s="491"/>
      <c r="U14" s="479"/>
      <c r="V14" s="479"/>
      <c r="W14" s="479"/>
      <c r="X14" s="480"/>
      <c r="Y14" s="495"/>
      <c r="Z14" s="491"/>
      <c r="AA14" s="495"/>
      <c r="AB14" s="515" t="str">
        <f>IFERROR(IF(#REF!="Impacto",(#REF!-(+#REF!*#REF!)),IF(#REF!="Probabilidad",#REF!,"")),"")</f>
        <v/>
      </c>
      <c r="AC14" s="495" t="str">
        <f t="shared" si="0"/>
        <v/>
      </c>
      <c r="AD14" s="231" t="s">
        <v>128</v>
      </c>
      <c r="AE14" s="236" t="s">
        <v>349</v>
      </c>
      <c r="AF14" s="236" t="s">
        <v>347</v>
      </c>
      <c r="AG14" s="217" t="s">
        <v>270</v>
      </c>
      <c r="AH14" s="237">
        <v>46022</v>
      </c>
      <c r="AI14" s="253">
        <v>45782</v>
      </c>
      <c r="AJ14" s="269" t="s">
        <v>592</v>
      </c>
      <c r="AK14" s="252"/>
      <c r="AL14" s="274">
        <v>1</v>
      </c>
      <c r="AM14" s="274">
        <v>1</v>
      </c>
      <c r="AN14" s="277">
        <f t="shared" si="1"/>
        <v>1</v>
      </c>
      <c r="AO14" s="274"/>
      <c r="AP14" s="274"/>
      <c r="AQ14" s="277" t="e">
        <f t="shared" si="2"/>
        <v>#DIV/0!</v>
      </c>
      <c r="AR14" s="274"/>
      <c r="AS14" s="274"/>
      <c r="AT14" s="277" t="e">
        <f t="shared" si="3"/>
        <v>#DIV/0!</v>
      </c>
    </row>
    <row r="15" spans="1:100" s="3" customFormat="1" ht="99.95" customHeight="1" x14ac:dyDescent="0.25">
      <c r="A15" s="460" t="s">
        <v>442</v>
      </c>
      <c r="B15" s="488" t="s">
        <v>245</v>
      </c>
      <c r="C15" s="488" t="s">
        <v>454</v>
      </c>
      <c r="D15" s="488" t="s">
        <v>455</v>
      </c>
      <c r="E15" s="489" t="str">
        <f>+IF(ISTEXT(D15)=TRUE,CONCATENATE(B15," por ",C15," debido a ",D15),"DILIGENCIE LAS CASILLAS ANTERIORES")</f>
        <v>Posibilidad de afectación Económico por pago de sanción e intereses moratorios debido a trámite inoportuno a los requerimientos de los entes de control y vigilancia, de acuerdo con sus lineamientos y términos de ley</v>
      </c>
      <c r="F15" s="488" t="s">
        <v>121</v>
      </c>
      <c r="G15" s="485">
        <v>20</v>
      </c>
      <c r="H15" s="486" t="str">
        <f>IF(G15&lt;=0,"",IF(G15&lt;=2,"Muy Baja",IF(G15&lt;=24,"Baja",IF(G15&lt;=500,"Media",IF(G15&lt;=5000,"Alta","Muy Alta")))))</f>
        <v>Baja</v>
      </c>
      <c r="I15" s="481">
        <f>IF(H15="","",IF(H15="Muy Baja",0.2,IF(H15="Baja",0.4,IF(H15="Media",0.6,IF(H15="Alta",0.8,IF(H15="Muy Alta",1,))))))</f>
        <v>0.4</v>
      </c>
      <c r="J15" s="487" t="s">
        <v>122</v>
      </c>
      <c r="K15" s="481" t="str">
        <f ca="1">IF(NOT(ISERROR(MATCH(J15,'Tabla Impacto'!$B$221:$B$223,0))),'Tabla Impacto'!$F$223&amp;"Por favor no seleccionar los criterios de impacto(Afectación Económica o presupuestal y Pérdida Reputacional)",J15)</f>
        <v xml:space="preserve">     Entre 10 y 50 SMLMV </v>
      </c>
      <c r="L15" s="486" t="str">
        <f ca="1">IF(OR(K15='Tabla Impacto'!$C$11,K15='Tabla Impacto'!$D$11),"Leve",IF(OR(K15='Tabla Impacto'!$C$12,K15='Tabla Impacto'!$D$12),"Menor",IF(OR(K15='Tabla Impacto'!$C$13,K15='Tabla Impacto'!$D$13),"Moderado",IF(OR(K15='Tabla Impacto'!$C$14,K15='Tabla Impacto'!$D$14),"Mayor",IF(OR(K15='Tabla Impacto'!$C$15,K15='Tabla Impacto'!$D$15),"Catastrófico","")))))</f>
        <v>Menor</v>
      </c>
      <c r="M15" s="481">
        <f ca="1">IF(L15="","",IF(L15="Leve",0.2,IF(L15="Menor",0.4,IF(L15="Moderado",0.6,IF(L15="Mayor",0.8,IF(L15="Catastrófico",1,))))))</f>
        <v>0.4</v>
      </c>
      <c r="N15" s="482" t="str">
        <f ca="1">IF(OR(AND(H15="Muy Baja",L15="Leve"),AND(H15="Muy Baja",L15="Menor"),AND(H15="Baja",L15="Leve")),"Bajo",IF(OR(AND(H15="Muy baja",L15="Moderado"),AND(H15="Baja",L15="Menor"),AND(H15="Baja",L15="Moderado"),AND(H15="Media",L15="Leve"),AND(H15="Media",L15="Menor"),AND(H15="Media",L15="Moderado"),AND(H15="Alta",L15="Leve"),AND(H15="Alta",L15="Menor")),"Moderado",IF(OR(AND(H15="Muy Baja",L15="Mayor"),AND(H15="Baja",L15="Mayor"),AND(H15="Media",L15="Mayor"),AND(H15="Alta",L15="Moderado"),AND(H15="Alta",L15="Mayor"),AND(H15="Muy Alta",L15="Leve"),AND(H15="Muy Alta",L15="Menor"),AND(H15="Muy Alta",L15="Moderado"),AND(H15="Muy Alta",L15="Mayor")),"Alto",IF(OR(AND(H15="Muy Baja",L15="Catastrófico"),AND(H15="Baja",L15="Catastrófico"),AND(H15="Media",L15="Catastrófico"),AND(H15="Alta",L15="Catastrófico"),AND(H15="Muy Alta",L15="Catastrófico")),"Extremo",""))))</f>
        <v>Moderado</v>
      </c>
      <c r="O15" s="222">
        <v>1</v>
      </c>
      <c r="P15" s="229" t="s">
        <v>456</v>
      </c>
      <c r="Q15" s="230" t="str">
        <f>IF(OR(R15="Preventivo",R15="Detectivo"),"Probabilidad",IF(R15="Correctivo","Impacto",""))</f>
        <v>Probabilidad</v>
      </c>
      <c r="R15" s="231" t="s">
        <v>123</v>
      </c>
      <c r="S15" s="231" t="s">
        <v>124</v>
      </c>
      <c r="T15" s="232" t="str">
        <f>IF(AND(R15="Preventivo",S15="Automático"),"50%",IF(AND(R15="Preventivo",S15="Manual"),"40%",IF(AND(R15="Detectivo",S15="Automático"),"40%",IF(AND(R15="Detectivo",S15="Manual"),"30%",IF(AND(R15="Correctivo",S15="Automático"),"35%",IF(AND(R15="Correctivo",S15="Manual"),"25%",""))))))</f>
        <v>40%</v>
      </c>
      <c r="U15" s="231" t="s">
        <v>125</v>
      </c>
      <c r="V15" s="231" t="s">
        <v>216</v>
      </c>
      <c r="W15" s="231" t="s">
        <v>127</v>
      </c>
      <c r="X15" s="233">
        <f>IFERROR(IF(Q15="Probabilidad",(I15-(+I15*T15)),IF(Q15="Impacto",I15,"")),"")</f>
        <v>0.24</v>
      </c>
      <c r="Y15" s="234" t="str">
        <f>IFERROR(IF(X15="","",IF(X15&lt;=0.2,"Muy Baja",IF(X15&lt;=0.4,"Baja",IF(X15&lt;=0.6,"Media",IF(X15&lt;=0.8,"Alta","Muy Alta"))))),"")</f>
        <v>Baja</v>
      </c>
      <c r="Z15" s="232">
        <f>+X15</f>
        <v>0.24</v>
      </c>
      <c r="AA15" s="234" t="str">
        <f ca="1">IFERROR(IF(AB15="","",IF(AB15&lt;=0.2,"Leve",IF(AB15&lt;=0.4,"Menor",IF(AB15&lt;=0.6,"Moderado",IF(AB15&lt;=0.8,"Mayor","Catastrófico"))))),"")</f>
        <v>Menor</v>
      </c>
      <c r="AB15" s="233">
        <f ca="1">IFERROR(IF(Q15="Impacto",(M15-(+M15*T15)),IF(Q15="Probabilidad",M15,"")),"")</f>
        <v>0.4</v>
      </c>
      <c r="AC15" s="235" t="str">
        <f ca="1">IFERROR(IF(OR(AND(Y15="Muy Baja",AA15="Leve"),AND(Y15="Muy Baja",AA15="Menor"),AND(Y15="Baja",AA15="Leve")),"Bajo",IF(OR(AND(Y15="Muy baja",AA15="Moderado"),AND(Y15="Baja",AA15="Menor"),AND(Y15="Baja",AA15="Moderado"),AND(Y15="Media",AA15="Leve"),AND(Y15="Media",AA15="Menor"),AND(Y15="Media",AA15="Moderado"),AND(Y15="Alta",AA15="Leve"),AND(Y15="Alta",AA15="Menor")),"Moderado",IF(OR(AND(Y15="Muy Baja",AA15="Mayor"),AND(Y15="Baja",AA15="Mayor"),AND(Y15="Media",AA15="Mayor"),AND(Y15="Alta",AA15="Moderado"),AND(Y15="Alta",AA15="Mayor"),AND(Y15="Muy Alta",AA15="Leve"),AND(Y15="Muy Alta",AA15="Menor"),AND(Y15="Muy Alta",AA15="Moderado"),AND(Y15="Muy Alta",AA15="Mayor")),"Alto",IF(OR(AND(Y15="Muy Baja",AA15="Catastrófico"),AND(Y15="Baja",AA15="Catastrófico"),AND(Y15="Media",AA15="Catastrófico"),AND(Y15="Alta",AA15="Catastrófico"),AND(Y15="Muy Alta",AA15="Catastrófico")),"Extremo","")))),"")</f>
        <v>Moderado</v>
      </c>
      <c r="AD15" s="231" t="s">
        <v>128</v>
      </c>
      <c r="AE15" s="236" t="s">
        <v>457</v>
      </c>
      <c r="AF15" s="236" t="s">
        <v>347</v>
      </c>
      <c r="AG15" s="237">
        <v>45717</v>
      </c>
      <c r="AH15" s="237">
        <v>46022</v>
      </c>
      <c r="AI15" s="253">
        <v>45782</v>
      </c>
      <c r="AJ15" s="269" t="s">
        <v>593</v>
      </c>
      <c r="AK15" s="144"/>
      <c r="AL15" s="274">
        <v>1</v>
      </c>
      <c r="AM15" s="274">
        <v>1</v>
      </c>
      <c r="AN15" s="277">
        <f t="shared" si="1"/>
        <v>1</v>
      </c>
      <c r="AO15" s="274"/>
      <c r="AP15" s="274"/>
      <c r="AQ15" s="277" t="e">
        <f t="shared" si="2"/>
        <v>#DIV/0!</v>
      </c>
      <c r="AR15" s="274"/>
      <c r="AS15" s="274"/>
      <c r="AT15" s="277" t="e">
        <f t="shared" si="3"/>
        <v>#DIV/0!</v>
      </c>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row>
    <row r="16" spans="1:100" s="158" customFormat="1" ht="94.5" customHeight="1" x14ac:dyDescent="0.25">
      <c r="A16" s="460"/>
      <c r="B16" s="488"/>
      <c r="C16" s="488"/>
      <c r="D16" s="488"/>
      <c r="E16" s="489"/>
      <c r="F16" s="488"/>
      <c r="G16" s="485"/>
      <c r="H16" s="486"/>
      <c r="I16" s="481"/>
      <c r="J16" s="487"/>
      <c r="K16" s="481"/>
      <c r="L16" s="486"/>
      <c r="M16" s="481"/>
      <c r="N16" s="482"/>
      <c r="O16" s="222"/>
      <c r="P16" s="244"/>
      <c r="Q16" s="230"/>
      <c r="R16" s="231"/>
      <c r="S16" s="231"/>
      <c r="T16" s="232"/>
      <c r="U16" s="231"/>
      <c r="V16" s="231"/>
      <c r="W16" s="231"/>
      <c r="X16" s="233"/>
      <c r="Y16" s="234"/>
      <c r="Z16" s="232"/>
      <c r="AA16" s="234"/>
      <c r="AB16" s="233"/>
      <c r="AC16" s="235"/>
      <c r="AD16" s="231"/>
      <c r="AE16" s="236"/>
      <c r="AF16" s="236"/>
      <c r="AG16" s="237"/>
      <c r="AH16" s="237"/>
      <c r="AI16" s="251"/>
      <c r="AJ16" s="251"/>
      <c r="AK16" s="251"/>
      <c r="AL16" s="274">
        <f>SUM(AL12:AL15)</f>
        <v>7</v>
      </c>
      <c r="AM16" s="274">
        <f>SUM(AM12:AM15)</f>
        <v>7</v>
      </c>
      <c r="AN16" s="277">
        <f>+AM16/AL16</f>
        <v>1</v>
      </c>
      <c r="AO16" s="274">
        <f>SUM(AO12:AO15)</f>
        <v>4</v>
      </c>
      <c r="AP16" s="274">
        <f>SUM(AP12:AP15)</f>
        <v>0</v>
      </c>
      <c r="AQ16" s="277">
        <f>+AP16/AO16</f>
        <v>0</v>
      </c>
      <c r="AR16" s="274">
        <f>SUM(AR12:AR15)</f>
        <v>1</v>
      </c>
      <c r="AS16" s="274">
        <f>SUM(AS12:AS15)</f>
        <v>0</v>
      </c>
      <c r="AT16" s="277">
        <f>+AS16/AR16</f>
        <v>0</v>
      </c>
    </row>
    <row r="17" spans="1:46" x14ac:dyDescent="0.3">
      <c r="A17" s="26"/>
      <c r="B17" s="26"/>
      <c r="C17" s="26"/>
      <c r="D17" s="26"/>
      <c r="E17" s="7"/>
      <c r="F17" s="25"/>
      <c r="G17" s="7"/>
      <c r="H17" s="7"/>
      <c r="I17" s="7"/>
      <c r="J17" s="7"/>
      <c r="K17" s="7"/>
      <c r="L17" s="7"/>
      <c r="M17" s="7"/>
      <c r="N17" s="7"/>
      <c r="O17" s="25"/>
      <c r="P17" s="14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row>
    <row r="18" spans="1:46" x14ac:dyDescent="0.3">
      <c r="A18" s="26"/>
      <c r="B18" s="26"/>
      <c r="C18" s="26"/>
      <c r="D18" s="26"/>
      <c r="E18" s="7"/>
      <c r="F18" s="25"/>
      <c r="G18" s="7"/>
      <c r="H18" s="7"/>
      <c r="I18" s="7"/>
      <c r="J18" s="7"/>
      <c r="K18" s="7"/>
      <c r="L18" s="7"/>
      <c r="M18" s="7"/>
      <c r="N18" s="7"/>
      <c r="O18" s="25"/>
      <c r="P18" s="14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row>
    <row r="19" spans="1:46" x14ac:dyDescent="0.3">
      <c r="A19" s="26"/>
      <c r="B19" s="26"/>
      <c r="C19" s="26"/>
      <c r="D19" s="26"/>
      <c r="E19" s="7"/>
      <c r="F19" s="25"/>
      <c r="G19" s="7"/>
      <c r="H19" s="7"/>
      <c r="I19" s="7"/>
      <c r="J19" s="7"/>
      <c r="K19" s="7"/>
      <c r="L19" s="7"/>
      <c r="M19" s="7"/>
      <c r="N19" s="7"/>
      <c r="O19" s="25"/>
      <c r="P19" s="14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row>
    <row r="20" spans="1:46" x14ac:dyDescent="0.3">
      <c r="A20" s="26"/>
      <c r="B20" s="26"/>
      <c r="C20" s="26"/>
      <c r="D20" s="26"/>
      <c r="E20" s="7"/>
      <c r="F20" s="25"/>
      <c r="G20" s="7"/>
      <c r="H20" s="7"/>
      <c r="I20" s="7"/>
      <c r="J20" s="7"/>
      <c r="K20" s="7"/>
      <c r="L20" s="7"/>
      <c r="M20" s="7"/>
      <c r="N20" s="7"/>
      <c r="O20" s="25"/>
      <c r="P20" s="14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row>
    <row r="21" spans="1:46" x14ac:dyDescent="0.3">
      <c r="A21" s="26"/>
      <c r="B21" s="26"/>
      <c r="C21" s="26"/>
      <c r="D21" s="26"/>
      <c r="E21" s="7"/>
      <c r="F21" s="25"/>
      <c r="G21" s="7"/>
      <c r="H21" s="7"/>
      <c r="I21" s="7"/>
      <c r="J21" s="7"/>
      <c r="K21" s="7"/>
      <c r="L21" s="7"/>
      <c r="M21" s="7"/>
      <c r="N21" s="7"/>
      <c r="O21" s="25"/>
      <c r="P21" s="14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row>
    <row r="22" spans="1:46" x14ac:dyDescent="0.3">
      <c r="A22" s="26"/>
      <c r="B22" s="26"/>
      <c r="C22" s="26"/>
      <c r="D22" s="26"/>
      <c r="E22" s="7"/>
      <c r="F22" s="25"/>
      <c r="G22" s="7"/>
      <c r="H22" s="7"/>
      <c r="I22" s="7"/>
      <c r="J22" s="7"/>
      <c r="K22" s="7"/>
      <c r="L22" s="7"/>
      <c r="M22" s="7"/>
      <c r="N22" s="7"/>
      <c r="O22" s="25"/>
      <c r="P22" s="14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row>
    <row r="23" spans="1:46" x14ac:dyDescent="0.3">
      <c r="A23" s="26"/>
      <c r="B23" s="26"/>
      <c r="C23" s="26"/>
      <c r="D23" s="26"/>
      <c r="E23" s="7"/>
      <c r="F23" s="25"/>
      <c r="G23" s="7"/>
      <c r="H23" s="7"/>
      <c r="I23" s="7"/>
      <c r="J23" s="7"/>
      <c r="K23" s="7"/>
      <c r="L23" s="7"/>
      <c r="M23" s="7"/>
      <c r="N23" s="7"/>
      <c r="O23" s="25"/>
      <c r="P23" s="14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row>
    <row r="24" spans="1:46" x14ac:dyDescent="0.3">
      <c r="A24" s="26"/>
      <c r="B24" s="26"/>
      <c r="C24" s="26"/>
      <c r="D24" s="26"/>
      <c r="E24" s="7"/>
      <c r="F24" s="25"/>
      <c r="G24" s="7"/>
      <c r="H24" s="7"/>
      <c r="I24" s="7"/>
      <c r="J24" s="7"/>
      <c r="K24" s="7"/>
      <c r="L24" s="7"/>
      <c r="M24" s="7"/>
      <c r="N24" s="7"/>
      <c r="O24" s="25"/>
      <c r="P24" s="14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row>
    <row r="25" spans="1:46" x14ac:dyDescent="0.3">
      <c r="A25" s="26"/>
      <c r="B25" s="26"/>
      <c r="C25" s="26"/>
      <c r="D25" s="26"/>
      <c r="E25" s="7"/>
      <c r="F25" s="25"/>
      <c r="G25" s="7"/>
      <c r="H25" s="7"/>
      <c r="I25" s="7"/>
      <c r="J25" s="7"/>
      <c r="K25" s="7"/>
      <c r="L25" s="7"/>
      <c r="M25" s="7"/>
      <c r="N25" s="7"/>
      <c r="O25" s="25"/>
      <c r="P25" s="14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row>
    <row r="26" spans="1:46" x14ac:dyDescent="0.3">
      <c r="A26" s="26"/>
      <c r="B26" s="26"/>
      <c r="C26" s="26"/>
      <c r="D26" s="26"/>
      <c r="E26" s="7"/>
      <c r="F26" s="25"/>
      <c r="G26" s="7"/>
      <c r="H26" s="7"/>
      <c r="I26" s="7"/>
      <c r="J26" s="7"/>
      <c r="K26" s="7"/>
      <c r="L26" s="7"/>
      <c r="M26" s="7"/>
      <c r="N26" s="7"/>
      <c r="O26" s="25"/>
      <c r="P26" s="14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row>
    <row r="27" spans="1:46" x14ac:dyDescent="0.3">
      <c r="A27" s="26"/>
      <c r="B27" s="26"/>
      <c r="C27" s="26"/>
      <c r="D27" s="26"/>
      <c r="E27" s="7"/>
      <c r="F27" s="25"/>
      <c r="G27" s="7"/>
      <c r="H27" s="7"/>
      <c r="I27" s="7"/>
      <c r="J27" s="7"/>
      <c r="K27" s="7"/>
      <c r="L27" s="7"/>
      <c r="M27" s="7"/>
      <c r="N27" s="7"/>
      <c r="O27" s="25"/>
      <c r="P27" s="14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row>
    <row r="28" spans="1:46" x14ac:dyDescent="0.3">
      <c r="A28" s="26"/>
      <c r="B28" s="26"/>
      <c r="C28" s="26"/>
      <c r="D28" s="26"/>
      <c r="E28" s="7"/>
      <c r="F28" s="25"/>
      <c r="G28" s="7"/>
      <c r="H28" s="7"/>
      <c r="I28" s="7"/>
      <c r="J28" s="7"/>
      <c r="K28" s="7"/>
      <c r="L28" s="7"/>
      <c r="M28" s="7"/>
      <c r="N28" s="7"/>
      <c r="O28" s="25"/>
      <c r="P28" s="14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row>
    <row r="29" spans="1:46" x14ac:dyDescent="0.3">
      <c r="A29" s="26"/>
      <c r="B29" s="26"/>
      <c r="C29" s="26"/>
      <c r="D29" s="26"/>
      <c r="E29" s="7"/>
      <c r="F29" s="25"/>
      <c r="G29" s="7"/>
      <c r="H29" s="7"/>
      <c r="I29" s="7"/>
      <c r="J29" s="7"/>
      <c r="K29" s="7"/>
      <c r="L29" s="7"/>
      <c r="M29" s="7"/>
      <c r="N29" s="7"/>
      <c r="O29" s="25"/>
      <c r="P29" s="14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row>
    <row r="30" spans="1:46" x14ac:dyDescent="0.3">
      <c r="A30" s="26"/>
      <c r="B30" s="26"/>
      <c r="C30" s="26"/>
      <c r="D30" s="26"/>
      <c r="E30" s="7"/>
      <c r="F30" s="25"/>
      <c r="G30" s="7"/>
      <c r="H30" s="7"/>
      <c r="I30" s="7"/>
      <c r="J30" s="7"/>
      <c r="K30" s="7"/>
      <c r="L30" s="7"/>
      <c r="M30" s="7"/>
      <c r="N30" s="7"/>
      <c r="O30" s="25"/>
      <c r="P30" s="14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row>
    <row r="31" spans="1:46" x14ac:dyDescent="0.3">
      <c r="A31" s="26"/>
      <c r="B31" s="26"/>
      <c r="C31" s="26"/>
      <c r="D31" s="26"/>
      <c r="E31" s="7"/>
      <c r="F31" s="25"/>
      <c r="G31" s="7"/>
      <c r="H31" s="7"/>
      <c r="I31" s="7"/>
      <c r="J31" s="7"/>
      <c r="K31" s="7"/>
      <c r="L31" s="7"/>
      <c r="M31" s="7"/>
      <c r="N31" s="7"/>
      <c r="O31" s="25"/>
      <c r="P31" s="14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row>
    <row r="32" spans="1:46" x14ac:dyDescent="0.3">
      <c r="A32" s="26"/>
      <c r="B32" s="26"/>
      <c r="C32" s="26"/>
      <c r="D32" s="26"/>
      <c r="E32" s="7"/>
      <c r="F32" s="25"/>
      <c r="G32" s="7"/>
      <c r="H32" s="7"/>
      <c r="I32" s="7"/>
      <c r="J32" s="7"/>
      <c r="K32" s="7"/>
      <c r="L32" s="7"/>
      <c r="M32" s="7"/>
      <c r="N32" s="7"/>
      <c r="O32" s="25"/>
      <c r="P32" s="14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row>
    <row r="33" spans="1:46" x14ac:dyDescent="0.3">
      <c r="A33" s="26"/>
      <c r="B33" s="26"/>
      <c r="C33" s="26"/>
      <c r="D33" s="26"/>
      <c r="E33" s="7"/>
      <c r="F33" s="25"/>
      <c r="G33" s="7"/>
      <c r="H33" s="7"/>
      <c r="I33" s="7"/>
      <c r="J33" s="7"/>
      <c r="K33" s="7"/>
      <c r="L33" s="7"/>
      <c r="M33" s="7"/>
      <c r="N33" s="7"/>
      <c r="O33" s="25"/>
      <c r="P33" s="14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row>
    <row r="34" spans="1:46" x14ac:dyDescent="0.3">
      <c r="A34" s="26"/>
      <c r="B34" s="26"/>
      <c r="C34" s="26"/>
      <c r="D34" s="26"/>
      <c r="E34" s="7"/>
      <c r="F34" s="25"/>
      <c r="G34" s="7"/>
      <c r="H34" s="7"/>
      <c r="I34" s="7"/>
      <c r="J34" s="7"/>
      <c r="K34" s="7"/>
      <c r="L34" s="7"/>
      <c r="M34" s="7"/>
      <c r="N34" s="7"/>
      <c r="O34" s="25"/>
      <c r="P34" s="14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row>
    <row r="35" spans="1:46" x14ac:dyDescent="0.3">
      <c r="A35" s="26"/>
      <c r="B35" s="26"/>
      <c r="C35" s="26"/>
      <c r="D35" s="26"/>
      <c r="E35" s="7"/>
      <c r="F35" s="25"/>
      <c r="G35" s="7"/>
      <c r="H35" s="7"/>
      <c r="I35" s="7"/>
      <c r="J35" s="7"/>
      <c r="K35" s="7"/>
      <c r="L35" s="7"/>
      <c r="M35" s="7"/>
      <c r="N35" s="7"/>
      <c r="O35" s="25"/>
      <c r="P35" s="14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row>
    <row r="36" spans="1:46" x14ac:dyDescent="0.3">
      <c r="A36" s="26"/>
      <c r="B36" s="26"/>
      <c r="C36" s="26"/>
      <c r="D36" s="26"/>
      <c r="E36" s="7"/>
      <c r="F36" s="25"/>
      <c r="G36" s="7"/>
      <c r="H36" s="7"/>
      <c r="I36" s="7"/>
      <c r="J36" s="7"/>
      <c r="K36" s="7"/>
      <c r="L36" s="7"/>
      <c r="M36" s="7"/>
      <c r="N36" s="7"/>
      <c r="O36" s="25"/>
      <c r="P36" s="14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row>
    <row r="37" spans="1:46" x14ac:dyDescent="0.3">
      <c r="A37" s="26"/>
      <c r="B37" s="26"/>
      <c r="C37" s="26"/>
      <c r="D37" s="26"/>
      <c r="E37" s="7"/>
      <c r="F37" s="25"/>
      <c r="G37" s="7"/>
      <c r="H37" s="7"/>
      <c r="I37" s="7"/>
      <c r="J37" s="7"/>
      <c r="K37" s="7"/>
      <c r="L37" s="7"/>
      <c r="M37" s="7"/>
      <c r="N37" s="7"/>
      <c r="O37" s="25"/>
      <c r="P37" s="14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row>
    <row r="38" spans="1:46" x14ac:dyDescent="0.3">
      <c r="A38" s="26"/>
      <c r="B38" s="26"/>
      <c r="C38" s="26"/>
      <c r="D38" s="26"/>
      <c r="E38" s="7"/>
      <c r="F38" s="25"/>
      <c r="G38" s="7"/>
      <c r="H38" s="7"/>
      <c r="I38" s="7"/>
      <c r="J38" s="7"/>
      <c r="K38" s="7"/>
      <c r="L38" s="7"/>
      <c r="M38" s="7"/>
      <c r="N38" s="7"/>
      <c r="O38" s="25"/>
      <c r="P38" s="14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row>
    <row r="39" spans="1:46" x14ac:dyDescent="0.3">
      <c r="A39" s="26"/>
      <c r="B39" s="26"/>
      <c r="C39" s="26"/>
      <c r="D39" s="26"/>
      <c r="E39" s="7"/>
      <c r="F39" s="25"/>
      <c r="G39" s="7"/>
      <c r="H39" s="7"/>
      <c r="I39" s="7"/>
      <c r="J39" s="7"/>
      <c r="K39" s="7"/>
      <c r="L39" s="7"/>
      <c r="M39" s="7"/>
      <c r="N39" s="7"/>
      <c r="O39" s="25"/>
      <c r="P39" s="14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row>
    <row r="40" spans="1:46" x14ac:dyDescent="0.3">
      <c r="A40" s="26"/>
      <c r="B40" s="26"/>
      <c r="C40" s="26"/>
      <c r="D40" s="26"/>
      <c r="E40" s="7"/>
      <c r="F40" s="25"/>
      <c r="G40" s="7"/>
      <c r="H40" s="7"/>
      <c r="I40" s="7"/>
      <c r="J40" s="7"/>
      <c r="K40" s="7"/>
      <c r="L40" s="7"/>
      <c r="M40" s="7"/>
      <c r="N40" s="7"/>
      <c r="O40" s="25"/>
      <c r="P40" s="14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row>
    <row r="41" spans="1:46" x14ac:dyDescent="0.3">
      <c r="A41" s="26"/>
      <c r="B41" s="26"/>
      <c r="C41" s="26"/>
      <c r="D41" s="26"/>
      <c r="E41" s="7"/>
      <c r="F41" s="25"/>
      <c r="G41" s="7"/>
      <c r="H41" s="7"/>
      <c r="I41" s="7"/>
      <c r="J41" s="7"/>
      <c r="K41" s="7"/>
      <c r="L41" s="7"/>
      <c r="M41" s="7"/>
      <c r="N41" s="7"/>
      <c r="O41" s="25"/>
      <c r="P41" s="14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row>
    <row r="42" spans="1:46" x14ac:dyDescent="0.3">
      <c r="A42" s="26"/>
      <c r="B42" s="26"/>
      <c r="C42" s="26"/>
      <c r="D42" s="26"/>
      <c r="E42" s="7"/>
      <c r="F42" s="25"/>
      <c r="G42" s="7"/>
      <c r="H42" s="7"/>
      <c r="I42" s="7"/>
      <c r="J42" s="7"/>
      <c r="K42" s="7"/>
      <c r="L42" s="7"/>
      <c r="M42" s="7"/>
      <c r="N42" s="7"/>
      <c r="O42" s="25"/>
      <c r="P42" s="14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row>
    <row r="43" spans="1:46" x14ac:dyDescent="0.3">
      <c r="A43" s="26"/>
      <c r="B43" s="26"/>
      <c r="C43" s="26"/>
      <c r="D43" s="26"/>
      <c r="E43" s="7"/>
      <c r="F43" s="25"/>
      <c r="G43" s="7"/>
      <c r="H43" s="7"/>
      <c r="I43" s="7"/>
      <c r="J43" s="7"/>
      <c r="K43" s="7"/>
      <c r="L43" s="7"/>
      <c r="M43" s="7"/>
      <c r="N43" s="7"/>
      <c r="O43" s="25"/>
      <c r="P43" s="14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row>
    <row r="44" spans="1:46" x14ac:dyDescent="0.3">
      <c r="A44" s="26"/>
      <c r="B44" s="26"/>
      <c r="C44" s="26"/>
      <c r="D44" s="26"/>
      <c r="E44" s="7"/>
      <c r="F44" s="25"/>
      <c r="G44" s="7"/>
      <c r="H44" s="7"/>
      <c r="I44" s="7"/>
      <c r="J44" s="7"/>
      <c r="K44" s="7"/>
      <c r="L44" s="7"/>
      <c r="M44" s="7"/>
      <c r="N44" s="7"/>
      <c r="O44" s="25"/>
      <c r="P44" s="14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row>
    <row r="45" spans="1:46" x14ac:dyDescent="0.3">
      <c r="A45" s="26"/>
      <c r="B45" s="26"/>
      <c r="C45" s="26"/>
      <c r="D45" s="26"/>
      <c r="E45" s="7"/>
      <c r="F45" s="25"/>
      <c r="G45" s="7"/>
      <c r="H45" s="7"/>
      <c r="I45" s="7"/>
      <c r="J45" s="7"/>
      <c r="K45" s="7"/>
      <c r="L45" s="7"/>
      <c r="M45" s="7"/>
      <c r="N45" s="7"/>
      <c r="O45" s="25"/>
      <c r="P45" s="14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row>
    <row r="46" spans="1:46" x14ac:dyDescent="0.3">
      <c r="A46" s="26"/>
      <c r="B46" s="26"/>
      <c r="C46" s="26"/>
      <c r="D46" s="26"/>
      <c r="E46" s="7"/>
      <c r="F46" s="25"/>
      <c r="G46" s="7"/>
      <c r="H46" s="7"/>
      <c r="I46" s="7"/>
      <c r="J46" s="7"/>
      <c r="K46" s="7"/>
      <c r="L46" s="7"/>
      <c r="M46" s="7"/>
      <c r="N46" s="7"/>
      <c r="O46" s="25"/>
      <c r="P46" s="14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row>
    <row r="47" spans="1:46" x14ac:dyDescent="0.3">
      <c r="A47" s="26"/>
      <c r="B47" s="26"/>
      <c r="C47" s="26"/>
      <c r="D47" s="26"/>
      <c r="E47" s="7"/>
      <c r="F47" s="25"/>
      <c r="G47" s="7"/>
      <c r="H47" s="7"/>
      <c r="I47" s="7"/>
      <c r="J47" s="7"/>
      <c r="K47" s="7"/>
      <c r="L47" s="7"/>
      <c r="M47" s="7"/>
      <c r="N47" s="7"/>
      <c r="O47" s="25"/>
      <c r="P47" s="14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row>
    <row r="48" spans="1:46" x14ac:dyDescent="0.3">
      <c r="A48" s="26"/>
      <c r="B48" s="26"/>
      <c r="C48" s="26"/>
      <c r="D48" s="26"/>
      <c r="E48" s="7"/>
      <c r="F48" s="25"/>
      <c r="G48" s="7"/>
      <c r="H48" s="7"/>
      <c r="I48" s="7"/>
      <c r="J48" s="7"/>
      <c r="K48" s="7"/>
      <c r="L48" s="7"/>
      <c r="M48" s="7"/>
      <c r="N48" s="7"/>
      <c r="O48" s="25"/>
      <c r="P48" s="14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row>
    <row r="49" spans="1:46" x14ac:dyDescent="0.3">
      <c r="A49" s="26"/>
      <c r="B49" s="26"/>
      <c r="C49" s="26"/>
      <c r="D49" s="26"/>
      <c r="E49" s="7"/>
      <c r="F49" s="25"/>
      <c r="G49" s="7"/>
      <c r="H49" s="7"/>
      <c r="I49" s="7"/>
      <c r="J49" s="7"/>
      <c r="K49" s="7"/>
      <c r="L49" s="7"/>
      <c r="M49" s="7"/>
      <c r="N49" s="7"/>
      <c r="O49" s="25"/>
      <c r="P49" s="14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row>
    <row r="50" spans="1:46" x14ac:dyDescent="0.3">
      <c r="A50" s="26"/>
      <c r="B50" s="26"/>
      <c r="C50" s="26"/>
      <c r="D50" s="26"/>
      <c r="E50" s="7"/>
      <c r="F50" s="25"/>
      <c r="G50" s="7"/>
      <c r="H50" s="7"/>
      <c r="I50" s="7"/>
      <c r="J50" s="7"/>
      <c r="K50" s="7"/>
      <c r="L50" s="7"/>
      <c r="M50" s="7"/>
      <c r="N50" s="7"/>
      <c r="O50" s="25"/>
      <c r="P50" s="14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row>
  </sheetData>
  <dataConsolidate/>
  <mergeCells count="97">
    <mergeCell ref="AE9:AK9"/>
    <mergeCell ref="W13:W14"/>
    <mergeCell ref="X13:X14"/>
    <mergeCell ref="Y13:Y14"/>
    <mergeCell ref="AL8:AT8"/>
    <mergeCell ref="AL9:AN10"/>
    <mergeCell ref="AO9:AQ10"/>
    <mergeCell ref="AR9:AT10"/>
    <mergeCell ref="AA13:AA14"/>
    <mergeCell ref="AB13:AB14"/>
    <mergeCell ref="AC13:AC14"/>
    <mergeCell ref="AI10:AI11"/>
    <mergeCell ref="AJ10:AJ11"/>
    <mergeCell ref="AK10:AK11"/>
    <mergeCell ref="AF10:AF11"/>
    <mergeCell ref="AG10:AG11"/>
    <mergeCell ref="AH10:AH11"/>
    <mergeCell ref="Z13:Z14"/>
    <mergeCell ref="T13:T14"/>
    <mergeCell ref="N12:N14"/>
    <mergeCell ref="H12:H14"/>
    <mergeCell ref="I12:I14"/>
    <mergeCell ref="J12:J14"/>
    <mergeCell ref="K12:K14"/>
    <mergeCell ref="L12:L14"/>
    <mergeCell ref="M12:M14"/>
    <mergeCell ref="O13:O14"/>
    <mergeCell ref="P13:P14"/>
    <mergeCell ref="Q13:Q14"/>
    <mergeCell ref="R13:R14"/>
    <mergeCell ref="S13:S14"/>
    <mergeCell ref="U13:U14"/>
    <mergeCell ref="V13:V14"/>
    <mergeCell ref="A12:A14"/>
    <mergeCell ref="B12:B14"/>
    <mergeCell ref="C12:C14"/>
    <mergeCell ref="D12:D14"/>
    <mergeCell ref="E12:E14"/>
    <mergeCell ref="F12:F14"/>
    <mergeCell ref="G12:G14"/>
    <mergeCell ref="AC10:AC11"/>
    <mergeCell ref="AD10:AD11"/>
    <mergeCell ref="AE10:AE11"/>
    <mergeCell ref="AB10:AB11"/>
    <mergeCell ref="L10:L11"/>
    <mergeCell ref="M10:M11"/>
    <mergeCell ref="N10:N11"/>
    <mergeCell ref="O10:O11"/>
    <mergeCell ref="P10:P11"/>
    <mergeCell ref="Q10:Q11"/>
    <mergeCell ref="R10:W10"/>
    <mergeCell ref="X10:X11"/>
    <mergeCell ref="Y10:Y11"/>
    <mergeCell ref="Z10:Z11"/>
    <mergeCell ref="K10:K11"/>
    <mergeCell ref="A9:G9"/>
    <mergeCell ref="H9:N9"/>
    <mergeCell ref="O9:W9"/>
    <mergeCell ref="X9:AD9"/>
    <mergeCell ref="F10:F11"/>
    <mergeCell ref="G10:G11"/>
    <mergeCell ref="H10:H11"/>
    <mergeCell ref="I10:I11"/>
    <mergeCell ref="J10:J11"/>
    <mergeCell ref="A10:A11"/>
    <mergeCell ref="B10:B11"/>
    <mergeCell ref="C10:C11"/>
    <mergeCell ref="D10:D11"/>
    <mergeCell ref="E10:E11"/>
    <mergeCell ref="AA10:AA11"/>
    <mergeCell ref="A8:B8"/>
    <mergeCell ref="C8:N8"/>
    <mergeCell ref="A1:D4"/>
    <mergeCell ref="E1:AI4"/>
    <mergeCell ref="AJ1:AK1"/>
    <mergeCell ref="AJ2:AK2"/>
    <mergeCell ref="AJ3:AK3"/>
    <mergeCell ref="AJ4:AK4"/>
    <mergeCell ref="A6:B6"/>
    <mergeCell ref="C6:N6"/>
    <mergeCell ref="O6:Q6"/>
    <mergeCell ref="A7:B7"/>
    <mergeCell ref="C7:N7"/>
    <mergeCell ref="A15:A16"/>
    <mergeCell ref="B15:B16"/>
    <mergeCell ref="C15:C16"/>
    <mergeCell ref="D15:D16"/>
    <mergeCell ref="E15:E16"/>
    <mergeCell ref="K15:K16"/>
    <mergeCell ref="L15:L16"/>
    <mergeCell ref="M15:M16"/>
    <mergeCell ref="N15:N16"/>
    <mergeCell ref="F15:F16"/>
    <mergeCell ref="G15:G16"/>
    <mergeCell ref="H15:H16"/>
    <mergeCell ref="I15:I16"/>
    <mergeCell ref="J15:J16"/>
  </mergeCells>
  <conditionalFormatting sqref="H12">
    <cfRule type="cellIs" dxfId="228" priority="86" operator="equal">
      <formula>"Muy Baja"</formula>
    </cfRule>
    <cfRule type="cellIs" dxfId="227" priority="85" operator="equal">
      <formula>"Baja"</formula>
    </cfRule>
    <cfRule type="cellIs" dxfId="226" priority="84" operator="equal">
      <formula>"Media"</formula>
    </cfRule>
    <cfRule type="cellIs" dxfId="225" priority="83" operator="equal">
      <formula>"Alta"</formula>
    </cfRule>
    <cfRule type="cellIs" dxfId="224" priority="82" operator="equal">
      <formula>"Muy Alta"</formula>
    </cfRule>
  </conditionalFormatting>
  <conditionalFormatting sqref="H15">
    <cfRule type="cellIs" dxfId="223" priority="39" operator="equal">
      <formula>"Muy Baja"</formula>
    </cfRule>
    <cfRule type="cellIs" dxfId="222" priority="38" operator="equal">
      <formula>"Baja"</formula>
    </cfRule>
    <cfRule type="cellIs" dxfId="221" priority="37" operator="equal">
      <formula>"Media"</formula>
    </cfRule>
    <cfRule type="cellIs" dxfId="220" priority="35" operator="equal">
      <formula>"Muy Alta"</formula>
    </cfRule>
    <cfRule type="cellIs" dxfId="219" priority="36" operator="equal">
      <formula>"Alta"</formula>
    </cfRule>
  </conditionalFormatting>
  <conditionalFormatting sqref="K12">
    <cfRule type="containsText" dxfId="218" priority="72" operator="containsText" text="❌">
      <formula>NOT(ISERROR(SEARCH("❌",K12)))</formula>
    </cfRule>
  </conditionalFormatting>
  <conditionalFormatting sqref="K15">
    <cfRule type="containsText" dxfId="217" priority="25" operator="containsText" text="❌">
      <formula>NOT(ISERROR(SEARCH("❌",K15)))</formula>
    </cfRule>
  </conditionalFormatting>
  <conditionalFormatting sqref="L12">
    <cfRule type="cellIs" dxfId="216" priority="80" operator="equal">
      <formula>"Menor"</formula>
    </cfRule>
    <cfRule type="cellIs" dxfId="215" priority="78" operator="equal">
      <formula>"Mayor"</formula>
    </cfRule>
    <cfRule type="cellIs" dxfId="214" priority="77" operator="equal">
      <formula>"Catastrófico"</formula>
    </cfRule>
    <cfRule type="cellIs" dxfId="213" priority="79" operator="equal">
      <formula>"Moderado"</formula>
    </cfRule>
    <cfRule type="cellIs" dxfId="212" priority="81" operator="equal">
      <formula>"Leve"</formula>
    </cfRule>
  </conditionalFormatting>
  <conditionalFormatting sqref="L15">
    <cfRule type="cellIs" dxfId="211" priority="31" operator="equal">
      <formula>"Mayor"</formula>
    </cfRule>
    <cfRule type="cellIs" dxfId="210" priority="32" operator="equal">
      <formula>"Moderado"</formula>
    </cfRule>
    <cfRule type="cellIs" dxfId="209" priority="33" operator="equal">
      <formula>"Menor"</formula>
    </cfRule>
    <cfRule type="cellIs" dxfId="208" priority="34" operator="equal">
      <formula>"Leve"</formula>
    </cfRule>
    <cfRule type="cellIs" dxfId="207" priority="30" operator="equal">
      <formula>"Catastrófico"</formula>
    </cfRule>
  </conditionalFormatting>
  <conditionalFormatting sqref="N12">
    <cfRule type="cellIs" dxfId="206" priority="76" operator="equal">
      <formula>"Bajo"</formula>
    </cfRule>
    <cfRule type="cellIs" dxfId="205" priority="75" operator="equal">
      <formula>"Moderado"</formula>
    </cfRule>
    <cfRule type="cellIs" dxfId="204" priority="74" operator="equal">
      <formula>"Alto"</formula>
    </cfRule>
    <cfRule type="cellIs" dxfId="203" priority="73" operator="equal">
      <formula>"Extremo"</formula>
    </cfRule>
  </conditionalFormatting>
  <conditionalFormatting sqref="N15">
    <cfRule type="cellIs" dxfId="202" priority="26" operator="equal">
      <formula>"Extremo"</formula>
    </cfRule>
    <cfRule type="cellIs" dxfId="201" priority="27" operator="equal">
      <formula>"Alto"</formula>
    </cfRule>
    <cfRule type="cellIs" dxfId="200" priority="29" operator="equal">
      <formula>"Bajo"</formula>
    </cfRule>
    <cfRule type="cellIs" dxfId="199" priority="28" operator="equal">
      <formula>"Moderado"</formula>
    </cfRule>
  </conditionalFormatting>
  <conditionalFormatting sqref="Y12:Y13">
    <cfRule type="cellIs" dxfId="198" priority="71" operator="equal">
      <formula>"Muy Baja"</formula>
    </cfRule>
    <cfRule type="cellIs" dxfId="197" priority="70" operator="equal">
      <formula>"Baja"</formula>
    </cfRule>
    <cfRule type="cellIs" dxfId="196" priority="69" operator="equal">
      <formula>"Media"</formula>
    </cfRule>
    <cfRule type="cellIs" dxfId="195" priority="68" operator="equal">
      <formula>"Alta"</formula>
    </cfRule>
    <cfRule type="cellIs" dxfId="194" priority="67" operator="equal">
      <formula>"Muy Alta"</formula>
    </cfRule>
  </conditionalFormatting>
  <conditionalFormatting sqref="Y15:Y16">
    <cfRule type="cellIs" dxfId="193" priority="20" operator="equal">
      <formula>"Muy Alta"</formula>
    </cfRule>
    <cfRule type="cellIs" dxfId="192" priority="23" operator="equal">
      <formula>"Baja"</formula>
    </cfRule>
    <cfRule type="cellIs" dxfId="191" priority="24" operator="equal">
      <formula>"Muy Baja"</formula>
    </cfRule>
    <cfRule type="cellIs" dxfId="190" priority="22" operator="equal">
      <formula>"Media"</formula>
    </cfRule>
    <cfRule type="cellIs" dxfId="189" priority="21" operator="equal">
      <formula>"Alta"</formula>
    </cfRule>
  </conditionalFormatting>
  <conditionalFormatting sqref="AA12:AA13">
    <cfRule type="cellIs" dxfId="188" priority="46" operator="equal">
      <formula>"Moderado"</formula>
    </cfRule>
    <cfRule type="cellIs" dxfId="187" priority="47" operator="equal">
      <formula>"Menor"</formula>
    </cfRule>
    <cfRule type="cellIs" dxfId="186" priority="48" operator="equal">
      <formula>"Leve"</formula>
    </cfRule>
    <cfRule type="cellIs" dxfId="185" priority="44" operator="equal">
      <formula>"Catastrófico"</formula>
    </cfRule>
    <cfRule type="cellIs" dxfId="184" priority="45" operator="equal">
      <formula>"Mayor"</formula>
    </cfRule>
  </conditionalFormatting>
  <conditionalFormatting sqref="AA15:AA16">
    <cfRule type="cellIs" dxfId="183" priority="16" operator="equal">
      <formula>"Mayor"</formula>
    </cfRule>
    <cfRule type="cellIs" dxfId="182" priority="15" operator="equal">
      <formula>"Catastrófico"</formula>
    </cfRule>
    <cfRule type="cellIs" dxfId="181" priority="19" operator="equal">
      <formula>"Leve"</formula>
    </cfRule>
    <cfRule type="cellIs" dxfId="180" priority="18" operator="equal">
      <formula>"Menor"</formula>
    </cfRule>
    <cfRule type="cellIs" dxfId="179" priority="17" operator="equal">
      <formula>"Moderado"</formula>
    </cfRule>
  </conditionalFormatting>
  <conditionalFormatting sqref="AB13:AC13">
    <cfRule type="cellIs" dxfId="178" priority="5" operator="equal">
      <formula>"Leve"</formula>
    </cfRule>
    <cfRule type="cellIs" dxfId="177" priority="4" operator="equal">
      <formula>"Menor"</formula>
    </cfRule>
    <cfRule type="cellIs" dxfId="176" priority="3" operator="equal">
      <formula>"Moderado"</formula>
    </cfRule>
    <cfRule type="cellIs" dxfId="175" priority="1" operator="equal">
      <formula>"Catastrófico"</formula>
    </cfRule>
    <cfRule type="cellIs" dxfId="174" priority="2" operator="equal">
      <formula>"Mayor"</formula>
    </cfRule>
  </conditionalFormatting>
  <conditionalFormatting sqref="AC12">
    <cfRule type="cellIs" dxfId="173" priority="41" operator="equal">
      <formula>"Alto"</formula>
    </cfRule>
    <cfRule type="cellIs" dxfId="172" priority="40" operator="equal">
      <formula>"Extremo"</formula>
    </cfRule>
    <cfRule type="cellIs" dxfId="171" priority="43" operator="equal">
      <formula>"Bajo"</formula>
    </cfRule>
    <cfRule type="cellIs" dxfId="170" priority="42" operator="equal">
      <formula>"Moderado"</formula>
    </cfRule>
  </conditionalFormatting>
  <conditionalFormatting sqref="AC15:AC16">
    <cfRule type="cellIs" dxfId="169" priority="14" operator="equal">
      <formula>"Bajo"</formula>
    </cfRule>
    <cfRule type="cellIs" dxfId="168" priority="12" operator="equal">
      <formula>"Alto"</formula>
    </cfRule>
    <cfRule type="cellIs" dxfId="167" priority="11" operator="equal">
      <formula>"Extremo"</formula>
    </cfRule>
    <cfRule type="cellIs" dxfId="166" priority="13" operator="equal">
      <formula>"Moderado"</formula>
    </cfRule>
  </conditionalFormatting>
  <pageMargins left="0.7" right="0.7" top="0.75" bottom="0.75" header="0.3" footer="0.3"/>
  <pageSetup orientation="portrait" r:id="rId1"/>
  <ignoredErrors>
    <ignoredError sqref="E12 E15" unlockedFormula="1"/>
  </ignoredErrors>
  <drawing r:id="rId2"/>
  <extLst>
    <ext xmlns:x14="http://schemas.microsoft.com/office/spreadsheetml/2009/9/main" uri="{CCE6A557-97BC-4b89-ADB6-D9C93CAAB3DF}">
      <x14:dataValidations xmlns:xm="http://schemas.microsoft.com/office/excel/2006/main" count="11">
        <x14:dataValidation type="list" allowBlank="1" showInputMessage="1" showErrorMessage="1" xr:uid="{A17DC694-F339-0F40-9EFF-45BF64FC75E7}">
          <x14:formula1>
            <xm:f>'Tabla Valoración controles'!$D$4:$D$6</xm:f>
          </x14:formula1>
          <xm:sqref>R12:R13 R15:R16</xm:sqref>
        </x14:dataValidation>
        <x14:dataValidation type="list" allowBlank="1" showInputMessage="1" showErrorMessage="1" xr:uid="{137672C8-4F39-6046-9862-F2FA0E384E11}">
          <x14:formula1>
            <xm:f>'Tabla Valoración controles'!$D$7:$D$8</xm:f>
          </x14:formula1>
          <xm:sqref>S12:S13 S15:S16</xm:sqref>
        </x14:dataValidation>
        <x14:dataValidation type="list" allowBlank="1" showInputMessage="1" showErrorMessage="1" xr:uid="{F50DB876-0955-C545-86D3-A748015EC3AA}">
          <x14:formula1>
            <xm:f>'Tabla Valoración controles'!$D$9:$D$10</xm:f>
          </x14:formula1>
          <xm:sqref>U12:U13 U15:U16</xm:sqref>
        </x14:dataValidation>
        <x14:dataValidation type="list" allowBlank="1" showInputMessage="1" showErrorMessage="1" xr:uid="{1EAF8417-4E94-7543-BD9B-7C094A5F0345}">
          <x14:formula1>
            <xm:f>'Tabla Valoración controles'!$D$11:$D$12</xm:f>
          </x14:formula1>
          <xm:sqref>V12:V13 V15:V16</xm:sqref>
        </x14:dataValidation>
        <x14:dataValidation type="list" allowBlank="1" showInputMessage="1" showErrorMessage="1" xr:uid="{29458ED1-587D-EB4C-A89C-7430DA435B8E}">
          <x14:formula1>
            <xm:f>'Tabla Valoración controles'!$D$13:$D$14</xm:f>
          </x14:formula1>
          <xm:sqref>W12:W13 W15:W16</xm:sqref>
        </x14:dataValidation>
        <x14:dataValidation type="list" allowBlank="1" showInputMessage="1" showErrorMessage="1" xr:uid="{F37C40C3-31A2-3144-B4AB-0C7269D7C8EE}">
          <x14:formula1>
            <xm:f>'Opciones Tratamiento'!$B$13:$B$19</xm:f>
          </x14:formula1>
          <xm:sqref>F12 F15</xm:sqref>
        </x14:dataValidation>
        <x14:dataValidation type="list" allowBlank="1" showInputMessage="1" showErrorMessage="1" xr:uid="{44F505A1-88DB-E54E-9DAE-3C8BF5F998B4}">
          <x14:formula1>
            <xm:f>'Opciones Tratamiento'!$E$2:$E$4</xm:f>
          </x14:formula1>
          <xm:sqref>B12 B15</xm:sqref>
        </x14:dataValidation>
        <x14:dataValidation type="list" allowBlank="1" showInputMessage="1" showErrorMessage="1" xr:uid="{3186CAD9-7F04-2F48-9357-5C74E1ED4EFB}">
          <x14:formula1>
            <xm:f>'Tabla Impacto'!$F$210:$F$221</xm:f>
          </x14:formula1>
          <xm:sqref>J12 J15</xm:sqref>
        </x14:dataValidation>
        <x14:dataValidation type="custom" allowBlank="1" showInputMessage="1" showErrorMessage="1" error="Recuerde que las acciones se generan bajo la medida de mitigar el riesgo" xr:uid="{09E0A31C-D645-2349-846C-14B7EF30D9E1}">
          <x14:formula1>
            <xm:f>IF(OR(AD12='Opciones Tratamiento'!$B$2,AD12='Opciones Tratamiento'!$B$3,AD12='Opciones Tratamiento'!$B$4),ISBLANK(AD12),ISTEXT(AD12))</xm:f>
          </x14:formula1>
          <xm:sqref>AI12:AI15</xm:sqref>
        </x14:dataValidation>
        <x14:dataValidation type="list" allowBlank="1" showInputMessage="1" showErrorMessage="1" xr:uid="{A2713CAF-1634-2346-B6AC-1FDC6599278E}">
          <x14:formula1>
            <xm:f>'Opciones Tratamiento'!$B$9:$B$10</xm:f>
          </x14:formula1>
          <xm:sqref>AK12 AK15</xm:sqref>
        </x14:dataValidation>
        <x14:dataValidation type="list" allowBlank="1" showInputMessage="1" showErrorMessage="1" xr:uid="{B544FE43-D14B-9D48-BBA2-FD3861BD1522}">
          <x14:formula1>
            <xm:f>'Opciones Tratamiento'!$B$2:$B$5</xm:f>
          </x14:formula1>
          <xm:sqref>AD12:AD16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7CF77-36F5-AF43-8211-684336169BDD}">
  <dimension ref="A1:CV51"/>
  <sheetViews>
    <sheetView zoomScale="110" zoomScaleNormal="110" workbookViewId="0">
      <selection activeCell="AJ16" sqref="AJ16"/>
    </sheetView>
  </sheetViews>
  <sheetFormatPr baseColWidth="10" defaultColWidth="11.42578125" defaultRowHeight="16.5" x14ac:dyDescent="0.3"/>
  <cols>
    <col min="1" max="1" width="4" style="2" bestFit="1" customWidth="1"/>
    <col min="2" max="2" width="14.140625" style="2" customWidth="1"/>
    <col min="3" max="3" width="15.42578125" style="2" customWidth="1"/>
    <col min="4" max="4" width="25.85546875" style="2" customWidth="1"/>
    <col min="5" max="5" width="38.285156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23.140625" style="1" hidden="1" customWidth="1"/>
    <col min="12" max="12" width="17.42578125" style="1" customWidth="1"/>
    <col min="13" max="13" width="6.28515625" style="1" bestFit="1" customWidth="1"/>
    <col min="14" max="14" width="16" style="1" customWidth="1"/>
    <col min="15" max="15" width="5.85546875" style="5" customWidth="1"/>
    <col min="16" max="16" width="43.42578125" style="148"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46.28515625" style="1" customWidth="1"/>
    <col min="32" max="32" width="29.7109375" style="1" customWidth="1"/>
    <col min="33" max="34" width="14.42578125" style="1" customWidth="1"/>
    <col min="35" max="35" width="14.85546875" style="1" customWidth="1"/>
    <col min="36" max="36" width="34" style="1" customWidth="1"/>
    <col min="37" max="37" width="17.42578125" style="1" customWidth="1"/>
    <col min="38" max="16384" width="11.42578125" style="1"/>
  </cols>
  <sheetData>
    <row r="1" spans="1:100" ht="15" customHeight="1" x14ac:dyDescent="0.3">
      <c r="A1" s="470"/>
      <c r="B1" s="470"/>
      <c r="C1" s="470"/>
      <c r="D1" s="470"/>
      <c r="E1" s="471" t="s">
        <v>87</v>
      </c>
      <c r="F1" s="471"/>
      <c r="G1" s="471"/>
      <c r="H1" s="471"/>
      <c r="I1" s="471"/>
      <c r="J1" s="471"/>
      <c r="K1" s="471"/>
      <c r="L1" s="471"/>
      <c r="M1" s="471"/>
      <c r="N1" s="471"/>
      <c r="O1" s="471"/>
      <c r="P1" s="471"/>
      <c r="Q1" s="471"/>
      <c r="R1" s="471"/>
      <c r="S1" s="471"/>
      <c r="T1" s="471"/>
      <c r="U1" s="471"/>
      <c r="V1" s="471"/>
      <c r="W1" s="471"/>
      <c r="X1" s="471"/>
      <c r="Y1" s="471"/>
      <c r="Z1" s="471"/>
      <c r="AA1" s="471"/>
      <c r="AB1" s="471"/>
      <c r="AC1" s="471"/>
      <c r="AD1" s="471"/>
      <c r="AE1" s="471"/>
      <c r="AF1" s="471"/>
      <c r="AG1" s="471"/>
      <c r="AH1" s="471"/>
      <c r="AI1" s="471"/>
      <c r="AJ1" s="472" t="s">
        <v>240</v>
      </c>
      <c r="AK1" s="472"/>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row>
    <row r="2" spans="1:100" ht="15" customHeight="1" x14ac:dyDescent="0.3">
      <c r="A2" s="470"/>
      <c r="B2" s="470"/>
      <c r="C2" s="470"/>
      <c r="D2" s="470"/>
      <c r="E2" s="471"/>
      <c r="F2" s="471"/>
      <c r="G2" s="471"/>
      <c r="H2" s="471"/>
      <c r="I2" s="471"/>
      <c r="J2" s="471"/>
      <c r="K2" s="471"/>
      <c r="L2" s="471"/>
      <c r="M2" s="471"/>
      <c r="N2" s="471"/>
      <c r="O2" s="471"/>
      <c r="P2" s="471"/>
      <c r="Q2" s="471"/>
      <c r="R2" s="471"/>
      <c r="S2" s="471"/>
      <c r="T2" s="471"/>
      <c r="U2" s="471"/>
      <c r="V2" s="471"/>
      <c r="W2" s="471"/>
      <c r="X2" s="471"/>
      <c r="Y2" s="471"/>
      <c r="Z2" s="471"/>
      <c r="AA2" s="471"/>
      <c r="AB2" s="471"/>
      <c r="AC2" s="471"/>
      <c r="AD2" s="471"/>
      <c r="AE2" s="471"/>
      <c r="AF2" s="471"/>
      <c r="AG2" s="471"/>
      <c r="AH2" s="471"/>
      <c r="AI2" s="471"/>
      <c r="AJ2" s="473" t="s">
        <v>241</v>
      </c>
      <c r="AK2" s="474"/>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row>
    <row r="3" spans="1:100" ht="15" customHeight="1" x14ac:dyDescent="0.3">
      <c r="A3" s="470"/>
      <c r="B3" s="470"/>
      <c r="C3" s="470"/>
      <c r="D3" s="470"/>
      <c r="E3" s="471"/>
      <c r="F3" s="471"/>
      <c r="G3" s="471"/>
      <c r="H3" s="471"/>
      <c r="I3" s="471"/>
      <c r="J3" s="471"/>
      <c r="K3" s="471"/>
      <c r="L3" s="471"/>
      <c r="M3" s="471"/>
      <c r="N3" s="471"/>
      <c r="O3" s="471"/>
      <c r="P3" s="471"/>
      <c r="Q3" s="471"/>
      <c r="R3" s="471"/>
      <c r="S3" s="471"/>
      <c r="T3" s="471"/>
      <c r="U3" s="471"/>
      <c r="V3" s="471"/>
      <c r="W3" s="471"/>
      <c r="X3" s="471"/>
      <c r="Y3" s="471"/>
      <c r="Z3" s="471"/>
      <c r="AA3" s="471"/>
      <c r="AB3" s="471"/>
      <c r="AC3" s="471"/>
      <c r="AD3" s="471"/>
      <c r="AE3" s="471"/>
      <c r="AF3" s="471"/>
      <c r="AG3" s="471"/>
      <c r="AH3" s="471"/>
      <c r="AI3" s="471"/>
      <c r="AJ3" s="473" t="s">
        <v>242</v>
      </c>
      <c r="AK3" s="473"/>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row>
    <row r="4" spans="1:100" ht="15" customHeight="1" x14ac:dyDescent="0.3">
      <c r="A4" s="470"/>
      <c r="B4" s="470"/>
      <c r="C4" s="470"/>
      <c r="D4" s="470"/>
      <c r="E4" s="471"/>
      <c r="F4" s="471"/>
      <c r="G4" s="471"/>
      <c r="H4" s="471"/>
      <c r="I4" s="471"/>
      <c r="J4" s="471"/>
      <c r="K4" s="471"/>
      <c r="L4" s="471"/>
      <c r="M4" s="471"/>
      <c r="N4" s="471"/>
      <c r="O4" s="471"/>
      <c r="P4" s="471"/>
      <c r="Q4" s="471"/>
      <c r="R4" s="471"/>
      <c r="S4" s="471"/>
      <c r="T4" s="471"/>
      <c r="U4" s="471"/>
      <c r="V4" s="471"/>
      <c r="W4" s="471"/>
      <c r="X4" s="471"/>
      <c r="Y4" s="471"/>
      <c r="Z4" s="471"/>
      <c r="AA4" s="471"/>
      <c r="AB4" s="471"/>
      <c r="AC4" s="471"/>
      <c r="AD4" s="471"/>
      <c r="AE4" s="471"/>
      <c r="AF4" s="471"/>
      <c r="AG4" s="471"/>
      <c r="AH4" s="471"/>
      <c r="AI4" s="471"/>
      <c r="AJ4" s="472" t="s">
        <v>88</v>
      </c>
      <c r="AK4" s="472"/>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row>
    <row r="5" spans="1:100" ht="16.5" customHeight="1" x14ac:dyDescent="0.3">
      <c r="A5" s="217"/>
      <c r="B5" s="218"/>
      <c r="C5" s="217"/>
      <c r="D5" s="217"/>
      <c r="E5" s="219"/>
      <c r="F5" s="220"/>
      <c r="G5" s="219"/>
      <c r="H5" s="219"/>
      <c r="I5" s="219"/>
      <c r="J5" s="219"/>
      <c r="K5" s="219"/>
      <c r="L5" s="219"/>
      <c r="M5" s="219"/>
      <c r="N5" s="219"/>
      <c r="O5" s="220"/>
      <c r="P5" s="221"/>
      <c r="Q5" s="219"/>
      <c r="R5" s="219"/>
      <c r="S5" s="219"/>
      <c r="T5" s="219"/>
      <c r="U5" s="219"/>
      <c r="V5" s="219"/>
      <c r="W5" s="219"/>
      <c r="X5" s="219"/>
      <c r="Y5" s="219"/>
      <c r="Z5" s="219"/>
      <c r="AA5" s="219"/>
      <c r="AB5" s="219"/>
      <c r="AC5" s="219"/>
      <c r="AD5" s="219"/>
      <c r="AE5" s="219"/>
      <c r="AF5" s="219"/>
      <c r="AG5" s="219"/>
      <c r="AH5" s="219"/>
      <c r="AI5" s="219"/>
      <c r="AJ5" s="219"/>
      <c r="AK5" s="219"/>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row>
    <row r="6" spans="1:100" ht="26.25" customHeight="1" x14ac:dyDescent="0.3">
      <c r="A6" s="467" t="s">
        <v>89</v>
      </c>
      <c r="B6" s="467"/>
      <c r="C6" s="469" t="s">
        <v>380</v>
      </c>
      <c r="D6" s="469"/>
      <c r="E6" s="469"/>
      <c r="F6" s="469"/>
      <c r="G6" s="469"/>
      <c r="H6" s="469"/>
      <c r="I6" s="469"/>
      <c r="J6" s="469"/>
      <c r="K6" s="469"/>
      <c r="L6" s="469"/>
      <c r="M6" s="469"/>
      <c r="N6" s="469"/>
      <c r="O6" s="475"/>
      <c r="P6" s="475"/>
      <c r="Q6" s="475"/>
      <c r="R6" s="219"/>
      <c r="S6" s="219"/>
      <c r="T6" s="219"/>
      <c r="U6" s="219"/>
      <c r="V6" s="219"/>
      <c r="W6" s="219"/>
      <c r="X6" s="219"/>
      <c r="Y6" s="219"/>
      <c r="Z6" s="219"/>
      <c r="AA6" s="219"/>
      <c r="AB6" s="219"/>
      <c r="AC6" s="219"/>
      <c r="AD6" s="219"/>
      <c r="AE6" s="219"/>
      <c r="AF6" s="219"/>
      <c r="AG6" s="219"/>
      <c r="AH6" s="219"/>
      <c r="AI6" s="219"/>
      <c r="AJ6" s="219"/>
      <c r="AK6" s="219"/>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row>
    <row r="7" spans="1:100" ht="62.1" customHeight="1" x14ac:dyDescent="0.3">
      <c r="A7" s="467" t="s">
        <v>90</v>
      </c>
      <c r="B7" s="467"/>
      <c r="C7" s="468" t="s">
        <v>381</v>
      </c>
      <c r="D7" s="468"/>
      <c r="E7" s="468"/>
      <c r="F7" s="468"/>
      <c r="G7" s="468"/>
      <c r="H7" s="468"/>
      <c r="I7" s="468"/>
      <c r="J7" s="468"/>
      <c r="K7" s="468"/>
      <c r="L7" s="468"/>
      <c r="M7" s="468"/>
      <c r="N7" s="468"/>
      <c r="O7" s="220"/>
      <c r="P7" s="221"/>
      <c r="Q7" s="219"/>
      <c r="R7" s="219"/>
      <c r="S7" s="219"/>
      <c r="T7" s="219"/>
      <c r="U7" s="219"/>
      <c r="V7" s="219"/>
      <c r="W7" s="219"/>
      <c r="X7" s="219"/>
      <c r="Y7" s="219"/>
      <c r="Z7" s="219"/>
      <c r="AA7" s="219"/>
      <c r="AB7" s="219"/>
      <c r="AC7" s="219"/>
      <c r="AD7" s="219"/>
      <c r="AE7" s="219"/>
      <c r="AF7" s="219"/>
      <c r="AG7" s="219"/>
      <c r="AH7" s="219"/>
      <c r="AI7" s="219"/>
      <c r="AJ7" s="219"/>
      <c r="AK7" s="219"/>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row>
    <row r="8" spans="1:100" ht="52.5" customHeight="1" x14ac:dyDescent="0.3">
      <c r="A8" s="467" t="s">
        <v>91</v>
      </c>
      <c r="B8" s="467"/>
      <c r="C8" s="468" t="s">
        <v>382</v>
      </c>
      <c r="D8" s="469"/>
      <c r="E8" s="469"/>
      <c r="F8" s="469"/>
      <c r="G8" s="469"/>
      <c r="H8" s="469"/>
      <c r="I8" s="469"/>
      <c r="J8" s="469"/>
      <c r="K8" s="469"/>
      <c r="L8" s="469"/>
      <c r="M8" s="469"/>
      <c r="N8" s="469"/>
      <c r="O8" s="220"/>
      <c r="P8" s="221"/>
      <c r="Q8" s="219"/>
      <c r="R8" s="219"/>
      <c r="S8" s="219"/>
      <c r="T8" s="219"/>
      <c r="U8" s="219"/>
      <c r="V8" s="219"/>
      <c r="W8" s="219"/>
      <c r="X8" s="219"/>
      <c r="Y8" s="219"/>
      <c r="Z8" s="219"/>
      <c r="AA8" s="219"/>
      <c r="AB8" s="219"/>
      <c r="AC8" s="219"/>
      <c r="AD8" s="219"/>
      <c r="AE8" s="219"/>
      <c r="AF8" s="219"/>
      <c r="AG8" s="219"/>
      <c r="AH8" s="219"/>
      <c r="AI8" s="219"/>
      <c r="AJ8" s="219"/>
      <c r="AK8" s="219"/>
      <c r="AL8" s="422" t="s">
        <v>623</v>
      </c>
      <c r="AM8" s="422"/>
      <c r="AN8" s="422"/>
      <c r="AO8" s="422"/>
      <c r="AP8" s="422"/>
      <c r="AQ8" s="422"/>
      <c r="AR8" s="422"/>
      <c r="AS8" s="422"/>
      <c r="AT8" s="422"/>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row>
    <row r="9" spans="1:100" x14ac:dyDescent="0.3">
      <c r="A9" s="466" t="s">
        <v>92</v>
      </c>
      <c r="B9" s="466"/>
      <c r="C9" s="466"/>
      <c r="D9" s="466"/>
      <c r="E9" s="466"/>
      <c r="F9" s="466"/>
      <c r="G9" s="466"/>
      <c r="H9" s="466" t="s">
        <v>93</v>
      </c>
      <c r="I9" s="466"/>
      <c r="J9" s="466"/>
      <c r="K9" s="466"/>
      <c r="L9" s="466"/>
      <c r="M9" s="466"/>
      <c r="N9" s="466"/>
      <c r="O9" s="466" t="s">
        <v>94</v>
      </c>
      <c r="P9" s="466"/>
      <c r="Q9" s="466"/>
      <c r="R9" s="466"/>
      <c r="S9" s="466"/>
      <c r="T9" s="466"/>
      <c r="U9" s="466"/>
      <c r="V9" s="466"/>
      <c r="W9" s="466"/>
      <c r="X9" s="466" t="s">
        <v>95</v>
      </c>
      <c r="Y9" s="466"/>
      <c r="Z9" s="466"/>
      <c r="AA9" s="466"/>
      <c r="AB9" s="466"/>
      <c r="AC9" s="466"/>
      <c r="AD9" s="466"/>
      <c r="AE9" s="466" t="s">
        <v>96</v>
      </c>
      <c r="AF9" s="466"/>
      <c r="AG9" s="466"/>
      <c r="AH9" s="466"/>
      <c r="AI9" s="466"/>
      <c r="AJ9" s="466"/>
      <c r="AK9" s="466"/>
      <c r="AL9" s="430" t="s">
        <v>620</v>
      </c>
      <c r="AM9" s="430"/>
      <c r="AN9" s="430"/>
      <c r="AO9" s="431" t="s">
        <v>621</v>
      </c>
      <c r="AP9" s="431"/>
      <c r="AQ9" s="431"/>
      <c r="AR9" s="431" t="s">
        <v>622</v>
      </c>
      <c r="AS9" s="431"/>
      <c r="AT9" s="431"/>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row>
    <row r="10" spans="1:100" ht="16.5" customHeight="1" x14ac:dyDescent="0.3">
      <c r="A10" s="477" t="s">
        <v>97</v>
      </c>
      <c r="B10" s="466" t="s">
        <v>22</v>
      </c>
      <c r="C10" s="465" t="s">
        <v>24</v>
      </c>
      <c r="D10" s="465" t="s">
        <v>26</v>
      </c>
      <c r="E10" s="466" t="s">
        <v>28</v>
      </c>
      <c r="F10" s="465" t="s">
        <v>30</v>
      </c>
      <c r="G10" s="465" t="s">
        <v>98</v>
      </c>
      <c r="H10" s="465" t="s">
        <v>99</v>
      </c>
      <c r="I10" s="466" t="s">
        <v>100</v>
      </c>
      <c r="J10" s="465" t="s">
        <v>101</v>
      </c>
      <c r="K10" s="465" t="s">
        <v>102</v>
      </c>
      <c r="L10" s="465" t="s">
        <v>103</v>
      </c>
      <c r="M10" s="466" t="s">
        <v>100</v>
      </c>
      <c r="N10" s="465" t="s">
        <v>36</v>
      </c>
      <c r="O10" s="476" t="s">
        <v>104</v>
      </c>
      <c r="P10" s="465" t="s">
        <v>38</v>
      </c>
      <c r="Q10" s="465" t="s">
        <v>40</v>
      </c>
      <c r="R10" s="465" t="s">
        <v>105</v>
      </c>
      <c r="S10" s="465"/>
      <c r="T10" s="465"/>
      <c r="U10" s="465"/>
      <c r="V10" s="465"/>
      <c r="W10" s="465"/>
      <c r="X10" s="476" t="s">
        <v>106</v>
      </c>
      <c r="Y10" s="476" t="s">
        <v>107</v>
      </c>
      <c r="Z10" s="476" t="s">
        <v>100</v>
      </c>
      <c r="AA10" s="476" t="s">
        <v>108</v>
      </c>
      <c r="AB10" s="476" t="s">
        <v>100</v>
      </c>
      <c r="AC10" s="476" t="s">
        <v>109</v>
      </c>
      <c r="AD10" s="476" t="s">
        <v>56</v>
      </c>
      <c r="AE10" s="465" t="s">
        <v>96</v>
      </c>
      <c r="AF10" s="465" t="s">
        <v>110</v>
      </c>
      <c r="AG10" s="465" t="s">
        <v>111</v>
      </c>
      <c r="AH10" s="465" t="s">
        <v>112</v>
      </c>
      <c r="AI10" s="465" t="s">
        <v>113</v>
      </c>
      <c r="AJ10" s="465" t="s">
        <v>114</v>
      </c>
      <c r="AK10" s="465" t="s">
        <v>60</v>
      </c>
      <c r="AL10" s="430"/>
      <c r="AM10" s="430"/>
      <c r="AN10" s="430"/>
      <c r="AO10" s="431"/>
      <c r="AP10" s="431"/>
      <c r="AQ10" s="431"/>
      <c r="AR10" s="431"/>
      <c r="AS10" s="431"/>
      <c r="AT10" s="431"/>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row>
    <row r="11" spans="1:100" s="4" customFormat="1" ht="94.5" customHeight="1" x14ac:dyDescent="0.25">
      <c r="A11" s="477"/>
      <c r="B11" s="466"/>
      <c r="C11" s="465"/>
      <c r="D11" s="465"/>
      <c r="E11" s="466"/>
      <c r="F11" s="465"/>
      <c r="G11" s="465"/>
      <c r="H11" s="465"/>
      <c r="I11" s="466"/>
      <c r="J11" s="465"/>
      <c r="K11" s="465"/>
      <c r="L11" s="466"/>
      <c r="M11" s="466"/>
      <c r="N11" s="465"/>
      <c r="O11" s="476"/>
      <c r="P11" s="465"/>
      <c r="Q11" s="465"/>
      <c r="R11" s="6" t="s">
        <v>115</v>
      </c>
      <c r="S11" s="6" t="s">
        <v>116</v>
      </c>
      <c r="T11" s="6" t="s">
        <v>117</v>
      </c>
      <c r="U11" s="6" t="s">
        <v>118</v>
      </c>
      <c r="V11" s="6" t="s">
        <v>119</v>
      </c>
      <c r="W11" s="6" t="s">
        <v>120</v>
      </c>
      <c r="X11" s="476"/>
      <c r="Y11" s="476"/>
      <c r="Z11" s="476"/>
      <c r="AA11" s="476"/>
      <c r="AB11" s="476"/>
      <c r="AC11" s="476"/>
      <c r="AD11" s="476"/>
      <c r="AE11" s="465"/>
      <c r="AF11" s="465"/>
      <c r="AG11" s="465"/>
      <c r="AH11" s="465"/>
      <c r="AI11" s="465"/>
      <c r="AJ11" s="465"/>
      <c r="AK11" s="465"/>
      <c r="AL11" s="280" t="s">
        <v>624</v>
      </c>
      <c r="AM11" s="280" t="s">
        <v>625</v>
      </c>
      <c r="AN11" s="281" t="s">
        <v>100</v>
      </c>
      <c r="AO11" s="280" t="s">
        <v>624</v>
      </c>
      <c r="AP11" s="280" t="s">
        <v>625</v>
      </c>
      <c r="AQ11" s="281" t="s">
        <v>100</v>
      </c>
      <c r="AR11" s="280" t="s">
        <v>624</v>
      </c>
      <c r="AS11" s="280" t="s">
        <v>625</v>
      </c>
      <c r="AT11" s="281" t="s">
        <v>100</v>
      </c>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V11" s="23"/>
    </row>
    <row r="12" spans="1:100" s="3" customFormat="1" ht="99.95" customHeight="1" x14ac:dyDescent="0.25">
      <c r="A12" s="461">
        <v>1</v>
      </c>
      <c r="B12" s="488" t="s">
        <v>246</v>
      </c>
      <c r="C12" s="488" t="s">
        <v>383</v>
      </c>
      <c r="D12" s="488" t="s">
        <v>384</v>
      </c>
      <c r="E12" s="489" t="str">
        <f>+IF(ISTEXT(D12)=TRUE,CONCATENATE(B12," por ",C12," debido a ",D12),"DILIGENCIE LAS CASILLAS ANTERIORES")</f>
        <v>Posibilidad de afectación Reputacional por falta de preparación, adecuada aplicación de protocolos ante emergencias y mal estado de equipos y vehiculos debido a la no estandarización de procedimientos operativos normalizados y no realización de mantenimiento preventivo a los equipos y vehiculos</v>
      </c>
      <c r="F12" s="488" t="s">
        <v>121</v>
      </c>
      <c r="G12" s="485">
        <v>365</v>
      </c>
      <c r="H12" s="486" t="str">
        <f>IF(G12&lt;=0,"",IF(G12&lt;=2,"Muy Baja",IF(G12&lt;=24,"Baja",IF(G12&lt;=500,"Media",IF(G12&lt;=5000,"Alta","Muy Alta")))))</f>
        <v>Media</v>
      </c>
      <c r="I12" s="481">
        <f>IF(H12="","",IF(H12="Muy Baja",0.2,IF(H12="Baja",0.4,IF(H12="Media",0.6,IF(H12="Alta",0.8,IF(H12="Muy Alta",1,))))))</f>
        <v>0.6</v>
      </c>
      <c r="J12" s="487" t="s">
        <v>130</v>
      </c>
      <c r="K12" s="481" t="str">
        <f ca="1">IF(NOT(ISERROR(MATCH(J12,'Tabla Impacto'!$B$221:$B$223,0))),'Tabla Impacto'!$F$223&amp;"Por favor no seleccionar los criterios de impacto(Afectación Económica o presupuestal y Pérdida Reputacional)",J12)</f>
        <v xml:space="preserve">     El riesgo afecta la imagen de la entidad con algunos usuarios de relevancia frente al logro de los objetivos</v>
      </c>
      <c r="L12" s="486" t="str">
        <f ca="1">IF(OR(K12='Tabla Impacto'!$C$11,K12='Tabla Impacto'!$D$11),"Leve",IF(OR(K12='Tabla Impacto'!$C$12,K12='Tabla Impacto'!$D$12),"Menor",IF(OR(K12='Tabla Impacto'!$C$13,K12='Tabla Impacto'!$D$13),"Moderado",IF(OR(K12='Tabla Impacto'!$C$14,K12='Tabla Impacto'!$D$14),"Mayor",IF(OR(K12='Tabla Impacto'!$C$15,K12='Tabla Impacto'!$D$15),"Catastrófico","")))))</f>
        <v>Moderado</v>
      </c>
      <c r="M12" s="481">
        <f ca="1">IF(L12="","",IF(L12="Leve",0.2,IF(L12="Menor",0.4,IF(L12="Moderado",0.6,IF(L12="Mayor",0.8,IF(L12="Catastrófico",1,))))))</f>
        <v>0.6</v>
      </c>
      <c r="N12" s="482" t="str">
        <f ca="1">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Moderado</v>
      </c>
      <c r="O12" s="222">
        <v>1</v>
      </c>
      <c r="P12" s="229" t="s">
        <v>385</v>
      </c>
      <c r="Q12" s="230" t="str">
        <f>IF(OR(R12="Preventivo",R12="Detectivo"),"Probabilidad",IF(R12="Correctivo","Impacto",""))</f>
        <v>Probabilidad</v>
      </c>
      <c r="R12" s="231" t="s">
        <v>123</v>
      </c>
      <c r="S12" s="231" t="s">
        <v>124</v>
      </c>
      <c r="T12" s="232" t="str">
        <f>IF(AND(R12="Preventivo",S12="Automático"),"50%",IF(AND(R12="Preventivo",S12="Manual"),"40%",IF(AND(R12="Detectivo",S12="Automático"),"40%",IF(AND(R12="Detectivo",S12="Manual"),"30%",IF(AND(R12="Correctivo",S12="Automático"),"35%",IF(AND(R12="Correctivo",S12="Manual"),"25%",""))))))</f>
        <v>40%</v>
      </c>
      <c r="U12" s="231" t="s">
        <v>125</v>
      </c>
      <c r="V12" s="231" t="s">
        <v>126</v>
      </c>
      <c r="W12" s="231" t="s">
        <v>127</v>
      </c>
      <c r="X12" s="233">
        <f>IFERROR(IF(Q12="Probabilidad",(I12-(+I12*T12)),IF(Q12="Impacto",I12,"")),"")</f>
        <v>0.36</v>
      </c>
      <c r="Y12" s="234" t="str">
        <f>IFERROR(IF(X12="","",IF(X12&lt;=0.2,"Muy Baja",IF(X12&lt;=0.4,"Baja",IF(X12&lt;=0.6,"Media",IF(X12&lt;=0.8,"Alta","Muy Alta"))))),"")</f>
        <v>Baja</v>
      </c>
      <c r="Z12" s="232">
        <f>+X12</f>
        <v>0.36</v>
      </c>
      <c r="AA12" s="234" t="str">
        <f ca="1">IFERROR(IF(AB12="","",IF(AB12&lt;=0.2,"Leve",IF(AB12&lt;=0.4,"Menor",IF(AB12&lt;=0.6,"Moderado",IF(AB12&lt;=0.8,"Mayor","Catastrófico"))))),"")</f>
        <v>Moderado</v>
      </c>
      <c r="AB12" s="233">
        <f ca="1">IFERROR(IF(Q12="Impacto",(M12-(+M12*T12)),IF(Q12="Probabilidad",M12,"")),"")</f>
        <v>0.6</v>
      </c>
      <c r="AC12" s="235" t="str">
        <f ca="1">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Moderado</v>
      </c>
      <c r="AD12" s="231" t="s">
        <v>128</v>
      </c>
      <c r="AE12" s="236" t="s">
        <v>386</v>
      </c>
      <c r="AF12" s="236" t="s">
        <v>387</v>
      </c>
      <c r="AG12" s="237">
        <v>45962</v>
      </c>
      <c r="AH12" s="237">
        <v>46022</v>
      </c>
      <c r="AI12" s="253">
        <v>45782</v>
      </c>
      <c r="AJ12" s="223" t="s">
        <v>580</v>
      </c>
      <c r="AK12" s="144"/>
      <c r="AL12" s="274"/>
      <c r="AM12" s="274"/>
      <c r="AN12" s="277" t="e">
        <f>+AM12/AL12</f>
        <v>#DIV/0!</v>
      </c>
      <c r="AO12" s="274">
        <v>1</v>
      </c>
      <c r="AP12" s="274"/>
      <c r="AQ12" s="277">
        <f>+AP12/AO12</f>
        <v>0</v>
      </c>
      <c r="AR12" s="274">
        <v>1</v>
      </c>
      <c r="AS12" s="274"/>
      <c r="AT12" s="277">
        <f>+AS12/AR12</f>
        <v>0</v>
      </c>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row>
    <row r="13" spans="1:100" s="158" customFormat="1" ht="94.5" customHeight="1" x14ac:dyDescent="0.25">
      <c r="A13" s="461"/>
      <c r="B13" s="488"/>
      <c r="C13" s="488"/>
      <c r="D13" s="488"/>
      <c r="E13" s="489"/>
      <c r="F13" s="488"/>
      <c r="G13" s="485"/>
      <c r="H13" s="486"/>
      <c r="I13" s="481"/>
      <c r="J13" s="487"/>
      <c r="K13" s="481"/>
      <c r="L13" s="486"/>
      <c r="M13" s="481"/>
      <c r="N13" s="482"/>
      <c r="O13" s="245">
        <v>2</v>
      </c>
      <c r="P13" s="263" t="s">
        <v>388</v>
      </c>
      <c r="Q13" s="246" t="str">
        <f>IF(OR(R13="Preventivo",R13="Detectivo"),"Probabilidad",IF(R13="Correctivo","Impacto",""))</f>
        <v>Probabilidad</v>
      </c>
      <c r="R13" s="255" t="s">
        <v>123</v>
      </c>
      <c r="S13" s="255" t="s">
        <v>124</v>
      </c>
      <c r="T13" s="256" t="str">
        <f>IF(AND(R13="Preventivo",S13="Automático"),"50%",IF(AND(R13="Preventivo",S13="Manual"),"40%",IF(AND(R13="Detectivo",S13="Automático"),"40%",IF(AND(R13="Detectivo",S13="Manual"),"30%",IF(AND(R13="Correctivo",S13="Automático"),"35%",IF(AND(R13="Correctivo",S13="Manual"),"25%",""))))))</f>
        <v>40%</v>
      </c>
      <c r="U13" s="255" t="s">
        <v>125</v>
      </c>
      <c r="V13" s="255" t="s">
        <v>126</v>
      </c>
      <c r="W13" s="255" t="s">
        <v>127</v>
      </c>
      <c r="X13" s="259">
        <f>IFERROR(IF(Q13="Probabilidad",(I13-(+I13*T13)),IF(Q13="Impacto",I13,"")),"")</f>
        <v>0</v>
      </c>
      <c r="Y13" s="260" t="str">
        <f>IFERROR(IF(X13="","",IF(X13&lt;=0.2,"Muy Baja",IF(X13&lt;=0.4,"Baja",IF(X13&lt;=0.6,"Media",IF(X13&lt;=0.8,"Alta","Muy Alta"))))),"")</f>
        <v>Muy Baja</v>
      </c>
      <c r="Z13" s="256">
        <f>+X13</f>
        <v>0</v>
      </c>
      <c r="AA13" s="234" t="str">
        <f>IFERROR(IF(AB13="","",IF(AB13&lt;=0.2,"Leve",IF(AB13&lt;=0.4,"Menor",IF(AB13&lt;=0.6,"Moderado",IF(AB13&lt;=0.8,"Mayor","Catastrófico"))))),"")</f>
        <v>Leve</v>
      </c>
      <c r="AB13" s="233">
        <f>IFERROR(IF(Q13="Impacto",(M13-(+M13*T13)),IF(Q13="Probabilidad",M13,"")),"")</f>
        <v>0</v>
      </c>
      <c r="AC13" s="235"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Bajo</v>
      </c>
      <c r="AD13" s="231" t="s">
        <v>128</v>
      </c>
      <c r="AE13" s="236" t="s">
        <v>389</v>
      </c>
      <c r="AF13" s="236" t="s">
        <v>387</v>
      </c>
      <c r="AG13" s="237">
        <v>45870</v>
      </c>
      <c r="AH13" s="237">
        <v>46022</v>
      </c>
      <c r="AI13" s="253">
        <v>45782</v>
      </c>
      <c r="AJ13" s="229" t="s">
        <v>581</v>
      </c>
      <c r="AK13" s="251"/>
      <c r="AL13" s="274"/>
      <c r="AM13" s="274"/>
      <c r="AN13" s="277" t="e">
        <f t="shared" ref="AN13:AN15" si="0">+AM13/AL13</f>
        <v>#DIV/0!</v>
      </c>
      <c r="AO13" s="274">
        <v>1</v>
      </c>
      <c r="AP13" s="274"/>
      <c r="AQ13" s="277">
        <f t="shared" ref="AQ13:AQ15" si="1">+AP13/AO13</f>
        <v>0</v>
      </c>
      <c r="AR13" s="274">
        <v>1</v>
      </c>
      <c r="AS13" s="274"/>
      <c r="AT13" s="277">
        <f t="shared" ref="AT13:AT15" si="2">+AS13/AR13</f>
        <v>0</v>
      </c>
    </row>
    <row r="14" spans="1:100" s="158" customFormat="1" ht="94.5" customHeight="1" x14ac:dyDescent="0.25">
      <c r="A14" s="461"/>
      <c r="B14" s="488"/>
      <c r="C14" s="488"/>
      <c r="D14" s="488"/>
      <c r="E14" s="489"/>
      <c r="F14" s="488"/>
      <c r="G14" s="485"/>
      <c r="H14" s="486"/>
      <c r="I14" s="481"/>
      <c r="J14" s="487"/>
      <c r="K14" s="481"/>
      <c r="L14" s="486"/>
      <c r="M14" s="481"/>
      <c r="N14" s="482"/>
      <c r="O14" s="245">
        <v>3</v>
      </c>
      <c r="P14" s="263" t="s">
        <v>390</v>
      </c>
      <c r="Q14" s="246" t="s">
        <v>133</v>
      </c>
      <c r="R14" s="255" t="s">
        <v>129</v>
      </c>
      <c r="S14" s="255" t="s">
        <v>124</v>
      </c>
      <c r="T14" s="256" t="str">
        <f>IF(AND(R14="Preventivo",S14="Automático"),"50%",IF(AND(R14="Preventivo",S14="Manual"),"40%",IF(AND(R14="Detectivo",S14="Automático"),"40%",IF(AND(R14="Detectivo",S14="Manual"),"30%",IF(AND(R14="Correctivo",S14="Automático"),"35%",IF(AND(R14="Correctivo",S14="Manual"),"25%",""))))))</f>
        <v>30%</v>
      </c>
      <c r="U14" s="255" t="s">
        <v>125</v>
      </c>
      <c r="V14" s="255" t="s">
        <v>126</v>
      </c>
      <c r="W14" s="255" t="s">
        <v>127</v>
      </c>
      <c r="X14" s="259">
        <f>IFERROR(IF(Q14="Probabilidad",(I14-(+I14*T14)),IF(Q14="Impacto",I14,"")),"")</f>
        <v>0</v>
      </c>
      <c r="Y14" s="260" t="str">
        <f>IFERROR(IF(X14="","",IF(X14&lt;=0.2,"Muy Baja",IF(X14&lt;=0.4,"Baja",IF(X14&lt;=0.6,"Media",IF(X14&lt;=0.8,"Alta","Muy Alta"))))),"")</f>
        <v>Muy Baja</v>
      </c>
      <c r="Z14" s="256">
        <f>+X14</f>
        <v>0</v>
      </c>
      <c r="AA14" s="234" t="str">
        <f>IFERROR(IF(AB14="","",IF(AB14&lt;=0.2,"Leve",IF(AB14&lt;=0.4,"Menor",IF(AB14&lt;=0.6,"Moderado",IF(AB14&lt;=0.8,"Mayor","Catastrófico"))))),"")</f>
        <v>Leve</v>
      </c>
      <c r="AB14" s="233">
        <f>IFERROR(IF(Q14="Impacto",(M14-(+M14*T14)),IF(Q14="Probabilidad",M14,"")),"")</f>
        <v>0</v>
      </c>
      <c r="AC14" s="235" t="str">
        <f>IFERROR(IF(OR(AND(Y14="Muy Baja",AA14="Leve"),AND(Y14="Muy Baja",AA14="Menor"),AND(Y14="Baja",AA14="Leve")),"Bajo",IF(OR(AND(Y14="Muy baja",AA14="Moderado"),AND(Y14="Baja",AA14="Menor"),AND(Y14="Baja",AA14="Moderado"),AND(Y14="Media",AA14="Leve"),AND(Y14="Media",AA14="Menor"),AND(Y14="Media",AA14="Moderado"),AND(Y14="Alta",AA14="Leve"),AND(Y14="Alta",AA14="Menor")),"Moderado",IF(OR(AND(Y14="Muy Baja",AA14="Mayor"),AND(Y14="Baja",AA14="Mayor"),AND(Y14="Media",AA14="Mayor"),AND(Y14="Alta",AA14="Moderado"),AND(Y14="Alta",AA14="Mayor"),AND(Y14="Muy Alta",AA14="Leve"),AND(Y14="Muy Alta",AA14="Menor"),AND(Y14="Muy Alta",AA14="Moderado"),AND(Y14="Muy Alta",AA14="Mayor")),"Alto",IF(OR(AND(Y14="Muy Baja",AA14="Catastrófico"),AND(Y14="Baja",AA14="Catastrófico"),AND(Y14="Media",AA14="Catastrófico"),AND(Y14="Alta",AA14="Catastrófico"),AND(Y14="Muy Alta",AA14="Catastrófico")),"Extremo","")))),"")</f>
        <v>Bajo</v>
      </c>
      <c r="AD14" s="231" t="s">
        <v>128</v>
      </c>
      <c r="AE14" s="236" t="s">
        <v>391</v>
      </c>
      <c r="AF14" s="236" t="s">
        <v>387</v>
      </c>
      <c r="AG14" s="237">
        <v>45717</v>
      </c>
      <c r="AH14" s="237">
        <v>46022</v>
      </c>
      <c r="AI14" s="253">
        <v>45782</v>
      </c>
      <c r="AJ14" s="229" t="s">
        <v>582</v>
      </c>
      <c r="AK14" s="251"/>
      <c r="AL14" s="274"/>
      <c r="AM14" s="274"/>
      <c r="AN14" s="277" t="e">
        <f t="shared" si="0"/>
        <v>#DIV/0!</v>
      </c>
      <c r="AO14" s="274">
        <v>1</v>
      </c>
      <c r="AP14" s="274"/>
      <c r="AQ14" s="277">
        <f t="shared" si="1"/>
        <v>0</v>
      </c>
      <c r="AR14" s="274">
        <v>1</v>
      </c>
      <c r="AS14" s="274"/>
      <c r="AT14" s="277">
        <f t="shared" si="2"/>
        <v>0</v>
      </c>
    </row>
    <row r="15" spans="1:100" ht="78" x14ac:dyDescent="0.3">
      <c r="A15" s="461"/>
      <c r="B15" s="488"/>
      <c r="C15" s="488"/>
      <c r="D15" s="488"/>
      <c r="E15" s="489"/>
      <c r="F15" s="488"/>
      <c r="G15" s="485"/>
      <c r="H15" s="486"/>
      <c r="I15" s="481"/>
      <c r="J15" s="487"/>
      <c r="K15" s="481"/>
      <c r="L15" s="486"/>
      <c r="M15" s="481"/>
      <c r="N15" s="482"/>
      <c r="O15" s="245">
        <v>4</v>
      </c>
      <c r="P15" s="263" t="s">
        <v>392</v>
      </c>
      <c r="Q15" s="246" t="s">
        <v>133</v>
      </c>
      <c r="R15" s="255" t="s">
        <v>123</v>
      </c>
      <c r="S15" s="255" t="s">
        <v>124</v>
      </c>
      <c r="T15" s="256" t="str">
        <f>IF(AND(R15="Preventivo",S15="Automático"),"50%",IF(AND(R15="Preventivo",S15="Manual"),"40%",IF(AND(R15="Detectivo",S15="Automático"),"40%",IF(AND(R15="Detectivo",S15="Manual"),"30%",IF(AND(R15="Correctivo",S15="Automático"),"35%",IF(AND(R15="Correctivo",S15="Manual"),"25%",""))))))</f>
        <v>40%</v>
      </c>
      <c r="U15" s="255" t="s">
        <v>213</v>
      </c>
      <c r="V15" s="255" t="s">
        <v>126</v>
      </c>
      <c r="W15" s="255" t="s">
        <v>219</v>
      </c>
      <c r="X15" s="259">
        <f>IFERROR(IF(Q15="Probabilidad",(I15-(+I15*T15)),IF(Q15="Impacto",I15,"")),"")</f>
        <v>0</v>
      </c>
      <c r="Y15" s="260" t="str">
        <f>IFERROR(IF(X15="","",IF(X15&lt;=0.2,"Muy Baja",IF(X15&lt;=0.4,"Baja",IF(X15&lt;=0.6,"Media",IF(X15&lt;=0.8,"Alta","Muy Alta"))))),"")</f>
        <v>Muy Baja</v>
      </c>
      <c r="Z15" s="256">
        <f>+X15</f>
        <v>0</v>
      </c>
      <c r="AA15" s="234" t="str">
        <f>IFERROR(IF(AB15="","",IF(AB15&lt;=0.2,"Leve",IF(AB15&lt;=0.4,"Menor",IF(AB15&lt;=0.6,"Moderado",IF(AB15&lt;=0.8,"Mayor","Catastrófico"))))),"")</f>
        <v>Leve</v>
      </c>
      <c r="AB15" s="233">
        <f>IFERROR(IF(Q15="Impacto",(M15-(+M15*T15)),IF(Q15="Probabilidad",M15,"")),"")</f>
        <v>0</v>
      </c>
      <c r="AC15" s="235" t="str">
        <f>IFERROR(IF(OR(AND(Y15="Muy Baja",AA15="Leve"),AND(Y15="Muy Baja",AA15="Menor"),AND(Y15="Baja",AA15="Leve")),"Bajo",IF(OR(AND(Y15="Muy baja",AA15="Moderado"),AND(Y15="Baja",AA15="Menor"),AND(Y15="Baja",AA15="Moderado"),AND(Y15="Media",AA15="Leve"),AND(Y15="Media",AA15="Menor"),AND(Y15="Media",AA15="Moderado"),AND(Y15="Alta",AA15="Leve"),AND(Y15="Alta",AA15="Menor")),"Moderado",IF(OR(AND(Y15="Muy Baja",AA15="Mayor"),AND(Y15="Baja",AA15="Mayor"),AND(Y15="Media",AA15="Mayor"),AND(Y15="Alta",AA15="Moderado"),AND(Y15="Alta",AA15="Mayor"),AND(Y15="Muy Alta",AA15="Leve"),AND(Y15="Muy Alta",AA15="Menor"),AND(Y15="Muy Alta",AA15="Moderado"),AND(Y15="Muy Alta",AA15="Mayor")),"Alto",IF(OR(AND(Y15="Muy Baja",AA15="Catastrófico"),AND(Y15="Baja",AA15="Catastrófico"),AND(Y15="Media",AA15="Catastrófico"),AND(Y15="Alta",AA15="Catastrófico"),AND(Y15="Muy Alta",AA15="Catastrófico")),"Extremo","")))),"")</f>
        <v>Bajo</v>
      </c>
      <c r="AD15" s="231" t="s">
        <v>128</v>
      </c>
      <c r="AE15" s="236" t="s">
        <v>393</v>
      </c>
      <c r="AF15" s="236" t="s">
        <v>387</v>
      </c>
      <c r="AG15" s="237">
        <v>45717</v>
      </c>
      <c r="AH15" s="237">
        <v>46022</v>
      </c>
      <c r="AI15" s="253">
        <v>45782</v>
      </c>
      <c r="AJ15" s="268" t="s">
        <v>583</v>
      </c>
      <c r="AK15" s="252"/>
      <c r="AL15" s="274">
        <v>1</v>
      </c>
      <c r="AM15" s="274">
        <v>1</v>
      </c>
      <c r="AN15" s="277">
        <f t="shared" si="0"/>
        <v>1</v>
      </c>
      <c r="AO15" s="274">
        <v>1</v>
      </c>
      <c r="AP15" s="274"/>
      <c r="AQ15" s="277">
        <f t="shared" si="1"/>
        <v>0</v>
      </c>
      <c r="AR15" s="274">
        <v>1</v>
      </c>
      <c r="AS15" s="274"/>
      <c r="AT15" s="277">
        <f t="shared" si="2"/>
        <v>0</v>
      </c>
    </row>
    <row r="16" spans="1:100" s="3" customFormat="1" ht="99.95" customHeight="1" x14ac:dyDescent="0.25">
      <c r="A16" s="460" t="s">
        <v>442</v>
      </c>
      <c r="B16" s="488" t="s">
        <v>245</v>
      </c>
      <c r="C16" s="488" t="s">
        <v>537</v>
      </c>
      <c r="D16" s="488" t="s">
        <v>538</v>
      </c>
      <c r="E16" s="489" t="str">
        <f>+IF(ISTEXT(D16)=TRUE,CONCATENATE(B16," por ",C16," debido a ",D16),"DILIGENCIE LAS CASILLAS ANTERIORES")</f>
        <v>Posibilidad de afectación Económico por daño en equipos debido a uso indebido de los equipos del area de operaciones</v>
      </c>
      <c r="F16" s="488" t="s">
        <v>121</v>
      </c>
      <c r="G16" s="485">
        <v>365</v>
      </c>
      <c r="H16" s="486" t="str">
        <f>IF(G16&lt;=0,"",IF(G16&lt;=2,"Muy Baja",IF(G16&lt;=24,"Baja",IF(G16&lt;=500,"Media",IF(G16&lt;=5000,"Alta","Muy Alta")))))</f>
        <v>Media</v>
      </c>
      <c r="I16" s="481">
        <f>IF(H16="","",IF(H16="Muy Baja",0.2,IF(H16="Baja",0.4,IF(H16="Media",0.6,IF(H16="Alta",0.8,IF(H16="Muy Alta",1,))))))</f>
        <v>0.6</v>
      </c>
      <c r="J16" s="487" t="s">
        <v>131</v>
      </c>
      <c r="K16" s="481" t="str">
        <f ca="1">IF(NOT(ISERROR(MATCH(J16,'Tabla Impacto'!$B$221:$B$223,0))),'Tabla Impacto'!$F$223&amp;"Por favor no seleccionar los criterios de impacto(Afectación Económica o presupuestal y Pérdida Reputacional)",J16)</f>
        <v xml:space="preserve">     Entre 100 y 500 SMLMV </v>
      </c>
      <c r="L16" s="486" t="str">
        <f ca="1">IF(OR(K16='Tabla Impacto'!$C$11,K16='Tabla Impacto'!$D$11),"Leve",IF(OR(K16='Tabla Impacto'!$C$12,K16='Tabla Impacto'!$D$12),"Menor",IF(OR(K16='Tabla Impacto'!$C$13,K16='Tabla Impacto'!$D$13),"Moderado",IF(OR(K16='Tabla Impacto'!$C$14,K16='Tabla Impacto'!$D$14),"Mayor",IF(OR(K16='Tabla Impacto'!$C$15,K16='Tabla Impacto'!$D$15),"Catastrófico","")))))</f>
        <v>Mayor</v>
      </c>
      <c r="M16" s="481">
        <f ca="1">IF(L16="","",IF(L16="Leve",0.2,IF(L16="Menor",0.4,IF(L16="Moderado",0.6,IF(L16="Mayor",0.8,IF(L16="Catastrófico",1,))))))</f>
        <v>0.8</v>
      </c>
      <c r="N16" s="482"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Alto</v>
      </c>
      <c r="O16" s="222">
        <v>1</v>
      </c>
      <c r="P16" s="229" t="s">
        <v>458</v>
      </c>
      <c r="Q16" s="230" t="str">
        <f>IF(OR(R16="Preventivo",R16="Detectivo"),"Probabilidad",IF(R16="Correctivo","Impacto",""))</f>
        <v>Probabilidad</v>
      </c>
      <c r="R16" s="231" t="s">
        <v>123</v>
      </c>
      <c r="S16" s="231" t="s">
        <v>124</v>
      </c>
      <c r="T16" s="232" t="str">
        <f>IF(AND(R16="Preventivo",S16="Automático"),"50%",IF(AND(R16="Preventivo",S16="Manual"),"40%",IF(AND(R16="Detectivo",S16="Automático"),"40%",IF(AND(R16="Detectivo",S16="Manual"),"30%",IF(AND(R16="Correctivo",S16="Automático"),"35%",IF(AND(R16="Correctivo",S16="Manual"),"25%",""))))))</f>
        <v>40%</v>
      </c>
      <c r="U16" s="231" t="s">
        <v>125</v>
      </c>
      <c r="V16" s="231" t="s">
        <v>126</v>
      </c>
      <c r="W16" s="231" t="s">
        <v>127</v>
      </c>
      <c r="X16" s="233">
        <f>IFERROR(IF(Q16="Probabilidad",(I16-(+I16*T16)),IF(Q16="Impacto",I16,"")),"")</f>
        <v>0.36</v>
      </c>
      <c r="Y16" s="234" t="str">
        <f>IFERROR(IF(X16="","",IF(X16&lt;=0.2,"Muy Baja",IF(X16&lt;=0.4,"Baja",IF(X16&lt;=0.6,"Media",IF(X16&lt;=0.8,"Alta","Muy Alta"))))),"")</f>
        <v>Baja</v>
      </c>
      <c r="Z16" s="232">
        <f>+X16</f>
        <v>0.36</v>
      </c>
      <c r="AA16" s="234" t="str">
        <f ca="1">IFERROR(IF(AB16="","",IF(AB16&lt;=0.2,"Leve",IF(AB16&lt;=0.4,"Menor",IF(AB16&lt;=0.6,"Moderado",IF(AB16&lt;=0.8,"Mayor","Catastrófico"))))),"")</f>
        <v>Mayor</v>
      </c>
      <c r="AB16" s="233">
        <f ca="1">IFERROR(IF(Q16="Impacto",(M16-(+M16*T16)),IF(Q16="Probabilidad",M16,"")),"")</f>
        <v>0.8</v>
      </c>
      <c r="AC16" s="235"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Alto</v>
      </c>
      <c r="AD16" s="231" t="s">
        <v>128</v>
      </c>
      <c r="AE16" s="236" t="s">
        <v>459</v>
      </c>
      <c r="AF16" s="236" t="s">
        <v>387</v>
      </c>
      <c r="AG16" s="237">
        <v>45658</v>
      </c>
      <c r="AH16" s="237">
        <v>46022</v>
      </c>
      <c r="AI16" s="253">
        <v>45782</v>
      </c>
      <c r="AJ16" s="223" t="s">
        <v>584</v>
      </c>
      <c r="AK16" s="144"/>
      <c r="AL16" s="274">
        <v>1</v>
      </c>
      <c r="AM16" s="274">
        <v>1</v>
      </c>
      <c r="AN16" s="277">
        <f t="shared" ref="AN16" si="3">+AM16/AL16</f>
        <v>1</v>
      </c>
      <c r="AO16" s="274">
        <v>1</v>
      </c>
      <c r="AP16" s="274"/>
      <c r="AQ16" s="277">
        <f t="shared" ref="AQ16" si="4">+AP16/AO16</f>
        <v>0</v>
      </c>
      <c r="AR16" s="274">
        <v>1</v>
      </c>
      <c r="AS16" s="274"/>
      <c r="AT16" s="277">
        <f t="shared" ref="AT16" si="5">+AS16/AR16</f>
        <v>0</v>
      </c>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24"/>
      <c r="BX16" s="24"/>
      <c r="BY16" s="24"/>
      <c r="BZ16" s="24"/>
      <c r="CA16" s="24"/>
      <c r="CB16" s="24"/>
      <c r="CC16" s="24"/>
      <c r="CD16" s="24"/>
      <c r="CE16" s="24"/>
      <c r="CF16" s="24"/>
      <c r="CG16" s="24"/>
      <c r="CH16" s="24"/>
      <c r="CI16" s="24"/>
      <c r="CJ16" s="24"/>
      <c r="CK16" s="24"/>
      <c r="CL16" s="24"/>
      <c r="CM16" s="24"/>
      <c r="CN16" s="24"/>
      <c r="CO16" s="24"/>
      <c r="CP16" s="24"/>
      <c r="CQ16" s="24"/>
      <c r="CR16" s="24"/>
      <c r="CS16" s="24"/>
      <c r="CT16" s="24"/>
      <c r="CU16" s="24"/>
      <c r="CV16" s="24"/>
    </row>
    <row r="17" spans="1:46" s="158" customFormat="1" ht="94.5" customHeight="1" x14ac:dyDescent="0.25">
      <c r="A17" s="460"/>
      <c r="B17" s="488"/>
      <c r="C17" s="488"/>
      <c r="D17" s="488"/>
      <c r="E17" s="489"/>
      <c r="F17" s="488"/>
      <c r="G17" s="485"/>
      <c r="H17" s="486"/>
      <c r="I17" s="481"/>
      <c r="J17" s="487"/>
      <c r="K17" s="481"/>
      <c r="L17" s="486"/>
      <c r="M17" s="481"/>
      <c r="N17" s="482"/>
      <c r="O17" s="245"/>
      <c r="P17" s="263"/>
      <c r="Q17" s="246"/>
      <c r="R17" s="255"/>
      <c r="S17" s="255"/>
      <c r="T17" s="256"/>
      <c r="U17" s="255"/>
      <c r="V17" s="255"/>
      <c r="W17" s="255"/>
      <c r="X17" s="259"/>
      <c r="Y17" s="260"/>
      <c r="Z17" s="256"/>
      <c r="AA17" s="260"/>
      <c r="AB17" s="259"/>
      <c r="AC17" s="257"/>
      <c r="AD17" s="231"/>
      <c r="AE17" s="236"/>
      <c r="AF17" s="236"/>
      <c r="AG17" s="237"/>
      <c r="AH17" s="237"/>
      <c r="AI17" s="251"/>
      <c r="AJ17" s="251"/>
      <c r="AK17" s="251"/>
      <c r="AL17" s="274"/>
      <c r="AM17" s="274"/>
      <c r="AN17" s="277"/>
      <c r="AO17" s="274"/>
      <c r="AP17" s="274"/>
      <c r="AQ17" s="277"/>
      <c r="AR17" s="274"/>
      <c r="AS17" s="274"/>
      <c r="AT17" s="277"/>
    </row>
    <row r="18" spans="1:46" s="158" customFormat="1" ht="94.5" customHeight="1" x14ac:dyDescent="0.25">
      <c r="A18" s="460"/>
      <c r="B18" s="488"/>
      <c r="C18" s="488"/>
      <c r="D18" s="488"/>
      <c r="E18" s="489"/>
      <c r="F18" s="488"/>
      <c r="G18" s="485"/>
      <c r="H18" s="486"/>
      <c r="I18" s="481"/>
      <c r="J18" s="487"/>
      <c r="K18" s="481"/>
      <c r="L18" s="486"/>
      <c r="M18" s="481"/>
      <c r="N18" s="482"/>
      <c r="O18" s="245"/>
      <c r="P18" s="263"/>
      <c r="Q18" s="246"/>
      <c r="R18" s="255"/>
      <c r="S18" s="255"/>
      <c r="T18" s="256"/>
      <c r="U18" s="255"/>
      <c r="V18" s="255"/>
      <c r="W18" s="255"/>
      <c r="X18" s="259"/>
      <c r="Y18" s="260"/>
      <c r="Z18" s="256"/>
      <c r="AA18" s="260"/>
      <c r="AB18" s="259"/>
      <c r="AC18" s="257"/>
      <c r="AD18" s="231"/>
      <c r="AE18" s="236"/>
      <c r="AF18" s="236"/>
      <c r="AG18" s="237"/>
      <c r="AH18" s="237"/>
      <c r="AI18" s="251"/>
      <c r="AJ18" s="251"/>
      <c r="AK18" s="251"/>
      <c r="AL18" s="274"/>
      <c r="AM18" s="274"/>
      <c r="AN18" s="277"/>
      <c r="AO18" s="274"/>
      <c r="AP18" s="274"/>
      <c r="AQ18" s="277"/>
      <c r="AR18" s="274"/>
      <c r="AS18" s="274"/>
      <c r="AT18" s="277"/>
    </row>
    <row r="19" spans="1:46" ht="51" customHeight="1" x14ac:dyDescent="0.3">
      <c r="A19" s="26"/>
      <c r="B19" s="26"/>
      <c r="C19" s="26"/>
      <c r="D19" s="26"/>
      <c r="E19" s="7"/>
      <c r="F19" s="25"/>
      <c r="G19" s="7"/>
      <c r="H19" s="7"/>
      <c r="I19" s="7"/>
      <c r="J19" s="7"/>
      <c r="K19" s="7"/>
      <c r="L19" s="7"/>
      <c r="M19" s="7"/>
      <c r="N19" s="7"/>
      <c r="O19" s="25"/>
      <c r="P19" s="147"/>
      <c r="Q19" s="7"/>
      <c r="R19" s="7"/>
      <c r="S19" s="7"/>
      <c r="T19" s="7"/>
      <c r="U19" s="7"/>
      <c r="V19" s="7"/>
      <c r="W19" s="7"/>
      <c r="X19" s="7"/>
      <c r="Y19" s="7"/>
      <c r="Z19" s="7"/>
      <c r="AA19" s="7"/>
      <c r="AB19" s="7"/>
      <c r="AC19" s="7"/>
      <c r="AD19" s="7"/>
      <c r="AE19" s="7"/>
      <c r="AF19" s="7"/>
      <c r="AG19" s="7"/>
      <c r="AH19" s="7"/>
      <c r="AI19" s="7"/>
      <c r="AJ19" s="7"/>
      <c r="AK19" s="7"/>
      <c r="AL19" s="274">
        <f>SUM(AL12:AL18)</f>
        <v>2</v>
      </c>
      <c r="AM19" s="274">
        <f>SUM(AM12:AM18)</f>
        <v>2</v>
      </c>
      <c r="AN19" s="277">
        <f>+AM19/AL19</f>
        <v>1</v>
      </c>
      <c r="AO19" s="274">
        <f>SUM(AO12:AO18)</f>
        <v>5</v>
      </c>
      <c r="AP19" s="274">
        <f>SUM(AP12:AP18)</f>
        <v>0</v>
      </c>
      <c r="AQ19" s="277">
        <f>+AP19/AO19</f>
        <v>0</v>
      </c>
      <c r="AR19" s="274">
        <f>SUM(AR12:AR18)</f>
        <v>5</v>
      </c>
      <c r="AS19" s="274">
        <f>SUM(AS12:AS18)</f>
        <v>0</v>
      </c>
      <c r="AT19" s="277">
        <f>+AS19/AR19</f>
        <v>0</v>
      </c>
    </row>
    <row r="20" spans="1:46" x14ac:dyDescent="0.3">
      <c r="A20" s="26"/>
      <c r="B20" s="26"/>
      <c r="C20" s="26"/>
      <c r="D20" s="26"/>
      <c r="E20" s="7"/>
      <c r="F20" s="25"/>
      <c r="G20" s="7"/>
      <c r="H20" s="7"/>
      <c r="I20" s="7"/>
      <c r="J20" s="7"/>
      <c r="K20" s="7"/>
      <c r="L20" s="7"/>
      <c r="M20" s="7"/>
      <c r="N20" s="7"/>
      <c r="O20" s="25"/>
      <c r="P20" s="14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row>
    <row r="21" spans="1:46" x14ac:dyDescent="0.3">
      <c r="A21" s="26"/>
      <c r="B21" s="26"/>
      <c r="C21" s="26"/>
      <c r="D21" s="26"/>
      <c r="E21" s="7"/>
      <c r="F21" s="25"/>
      <c r="G21" s="7"/>
      <c r="H21" s="7"/>
      <c r="I21" s="7"/>
      <c r="J21" s="7"/>
      <c r="K21" s="7"/>
      <c r="L21" s="7"/>
      <c r="M21" s="7"/>
      <c r="N21" s="7"/>
      <c r="O21" s="25"/>
      <c r="P21" s="14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row>
    <row r="22" spans="1:46" x14ac:dyDescent="0.3">
      <c r="A22" s="26"/>
      <c r="B22" s="26"/>
      <c r="C22" s="26"/>
      <c r="D22" s="26"/>
      <c r="E22" s="7"/>
      <c r="F22" s="25"/>
      <c r="G22" s="7"/>
      <c r="H22" s="7"/>
      <c r="I22" s="7"/>
      <c r="J22" s="7"/>
      <c r="K22" s="7"/>
      <c r="L22" s="7"/>
      <c r="M22" s="7"/>
      <c r="N22" s="7"/>
      <c r="O22" s="25"/>
      <c r="P22" s="14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row>
    <row r="23" spans="1:46" x14ac:dyDescent="0.3">
      <c r="A23" s="26"/>
      <c r="B23" s="26"/>
      <c r="C23" s="26"/>
      <c r="D23" s="26"/>
      <c r="E23" s="7"/>
      <c r="F23" s="25"/>
      <c r="G23" s="7"/>
      <c r="H23" s="7"/>
      <c r="I23" s="7"/>
      <c r="J23" s="7"/>
      <c r="K23" s="7"/>
      <c r="L23" s="7"/>
      <c r="M23" s="7"/>
      <c r="N23" s="7"/>
      <c r="O23" s="25"/>
      <c r="P23" s="14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row>
    <row r="24" spans="1:46" x14ac:dyDescent="0.3">
      <c r="A24" s="26"/>
      <c r="B24" s="26"/>
      <c r="C24" s="26"/>
      <c r="D24" s="26"/>
      <c r="E24" s="7"/>
      <c r="F24" s="25"/>
      <c r="G24" s="7"/>
      <c r="H24" s="7"/>
      <c r="I24" s="7"/>
      <c r="J24" s="7"/>
      <c r="K24" s="7"/>
      <c r="L24" s="7"/>
      <c r="M24" s="7"/>
      <c r="N24" s="7"/>
      <c r="O24" s="25"/>
      <c r="P24" s="14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row>
    <row r="25" spans="1:46" x14ac:dyDescent="0.3">
      <c r="A25" s="26"/>
      <c r="B25" s="26"/>
      <c r="C25" s="26"/>
      <c r="D25" s="26"/>
      <c r="E25" s="7"/>
      <c r="F25" s="25"/>
      <c r="G25" s="7"/>
      <c r="H25" s="7"/>
      <c r="I25" s="7"/>
      <c r="J25" s="7"/>
      <c r="K25" s="7"/>
      <c r="L25" s="7"/>
      <c r="M25" s="7"/>
      <c r="N25" s="7"/>
      <c r="O25" s="25"/>
      <c r="P25" s="14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row>
    <row r="26" spans="1:46" x14ac:dyDescent="0.3">
      <c r="A26" s="26"/>
      <c r="B26" s="26"/>
      <c r="C26" s="26"/>
      <c r="D26" s="26"/>
      <c r="E26" s="7"/>
      <c r="F26" s="25"/>
      <c r="G26" s="7"/>
      <c r="H26" s="7"/>
      <c r="I26" s="7"/>
      <c r="J26" s="7"/>
      <c r="K26" s="7"/>
      <c r="L26" s="7"/>
      <c r="M26" s="7"/>
      <c r="N26" s="7"/>
      <c r="O26" s="25"/>
      <c r="P26" s="14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row>
    <row r="27" spans="1:46" x14ac:dyDescent="0.3">
      <c r="A27" s="26"/>
      <c r="B27" s="26"/>
      <c r="C27" s="26"/>
      <c r="D27" s="26"/>
      <c r="E27" s="7"/>
      <c r="F27" s="25"/>
      <c r="G27" s="7"/>
      <c r="H27" s="7"/>
      <c r="I27" s="7"/>
      <c r="J27" s="7"/>
      <c r="K27" s="7"/>
      <c r="L27" s="7"/>
      <c r="M27" s="7"/>
      <c r="N27" s="7"/>
      <c r="O27" s="25"/>
      <c r="P27" s="14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row>
    <row r="28" spans="1:46" x14ac:dyDescent="0.3">
      <c r="A28" s="26"/>
      <c r="B28" s="26"/>
      <c r="C28" s="26"/>
      <c r="D28" s="26"/>
      <c r="E28" s="7"/>
      <c r="F28" s="25"/>
      <c r="G28" s="7"/>
      <c r="H28" s="7"/>
      <c r="I28" s="7"/>
      <c r="J28" s="7"/>
      <c r="K28" s="7"/>
      <c r="L28" s="7"/>
      <c r="M28" s="7"/>
      <c r="N28" s="7"/>
      <c r="O28" s="25"/>
      <c r="P28" s="14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row>
    <row r="29" spans="1:46" x14ac:dyDescent="0.3">
      <c r="A29" s="26"/>
      <c r="B29" s="26"/>
      <c r="C29" s="26"/>
      <c r="D29" s="26"/>
      <c r="E29" s="7"/>
      <c r="F29" s="25"/>
      <c r="G29" s="7"/>
      <c r="H29" s="7"/>
      <c r="I29" s="7"/>
      <c r="J29" s="7"/>
      <c r="K29" s="7"/>
      <c r="L29" s="7"/>
      <c r="M29" s="7"/>
      <c r="N29" s="7"/>
      <c r="O29" s="25"/>
      <c r="P29" s="14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row>
    <row r="30" spans="1:46" x14ac:dyDescent="0.3">
      <c r="A30" s="26"/>
      <c r="B30" s="26"/>
      <c r="C30" s="26"/>
      <c r="D30" s="26"/>
      <c r="E30" s="7"/>
      <c r="F30" s="25"/>
      <c r="G30" s="7"/>
      <c r="H30" s="7"/>
      <c r="I30" s="7"/>
      <c r="J30" s="7"/>
      <c r="K30" s="7"/>
      <c r="L30" s="7"/>
      <c r="M30" s="7"/>
      <c r="N30" s="7"/>
      <c r="O30" s="25"/>
      <c r="P30" s="14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row>
    <row r="31" spans="1:46" x14ac:dyDescent="0.3">
      <c r="A31" s="26"/>
      <c r="B31" s="26"/>
      <c r="C31" s="26"/>
      <c r="D31" s="26"/>
      <c r="E31" s="7"/>
      <c r="F31" s="25"/>
      <c r="G31" s="7"/>
      <c r="H31" s="7"/>
      <c r="I31" s="7"/>
      <c r="J31" s="7"/>
      <c r="K31" s="7"/>
      <c r="L31" s="7"/>
      <c r="M31" s="7"/>
      <c r="N31" s="7"/>
      <c r="O31" s="25"/>
      <c r="P31" s="14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row>
    <row r="32" spans="1:46" x14ac:dyDescent="0.3">
      <c r="A32" s="26"/>
      <c r="B32" s="26"/>
      <c r="C32" s="26"/>
      <c r="D32" s="26"/>
      <c r="E32" s="7"/>
      <c r="F32" s="25"/>
      <c r="G32" s="7"/>
      <c r="H32" s="7"/>
      <c r="I32" s="7"/>
      <c r="J32" s="7"/>
      <c r="K32" s="7"/>
      <c r="L32" s="7"/>
      <c r="M32" s="7"/>
      <c r="N32" s="7"/>
      <c r="O32" s="25"/>
      <c r="P32" s="14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row>
    <row r="33" spans="1:46" x14ac:dyDescent="0.3">
      <c r="A33" s="26"/>
      <c r="B33" s="26"/>
      <c r="C33" s="26"/>
      <c r="D33" s="26"/>
      <c r="E33" s="7"/>
      <c r="F33" s="25"/>
      <c r="G33" s="7"/>
      <c r="H33" s="7"/>
      <c r="I33" s="7"/>
      <c r="J33" s="7"/>
      <c r="K33" s="7"/>
      <c r="L33" s="7"/>
      <c r="M33" s="7"/>
      <c r="N33" s="7"/>
      <c r="O33" s="25"/>
      <c r="P33" s="14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row>
    <row r="34" spans="1:46" x14ac:dyDescent="0.3">
      <c r="A34" s="26"/>
      <c r="B34" s="26"/>
      <c r="C34" s="26"/>
      <c r="D34" s="26"/>
      <c r="E34" s="7"/>
      <c r="F34" s="25"/>
      <c r="G34" s="7"/>
      <c r="H34" s="7"/>
      <c r="I34" s="7"/>
      <c r="J34" s="7"/>
      <c r="K34" s="7"/>
      <c r="L34" s="7"/>
      <c r="M34" s="7"/>
      <c r="N34" s="7"/>
      <c r="O34" s="25"/>
      <c r="P34" s="14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row>
    <row r="35" spans="1:46" x14ac:dyDescent="0.3">
      <c r="A35" s="26"/>
      <c r="B35" s="26"/>
      <c r="C35" s="26"/>
      <c r="D35" s="26"/>
      <c r="E35" s="7"/>
      <c r="F35" s="25"/>
      <c r="G35" s="7"/>
      <c r="H35" s="7"/>
      <c r="I35" s="7"/>
      <c r="J35" s="7"/>
      <c r="K35" s="7"/>
      <c r="L35" s="7"/>
      <c r="M35" s="7"/>
      <c r="N35" s="7"/>
      <c r="O35" s="25"/>
      <c r="P35" s="14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row>
    <row r="36" spans="1:46" x14ac:dyDescent="0.3">
      <c r="A36" s="26"/>
      <c r="B36" s="26"/>
      <c r="C36" s="26"/>
      <c r="D36" s="26"/>
      <c r="E36" s="7"/>
      <c r="F36" s="25"/>
      <c r="G36" s="7"/>
      <c r="H36" s="7"/>
      <c r="I36" s="7"/>
      <c r="J36" s="7"/>
      <c r="K36" s="7"/>
      <c r="L36" s="7"/>
      <c r="M36" s="7"/>
      <c r="N36" s="7"/>
      <c r="O36" s="25"/>
      <c r="P36" s="14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row>
    <row r="37" spans="1:46" x14ac:dyDescent="0.3">
      <c r="A37" s="26"/>
      <c r="B37" s="26"/>
      <c r="C37" s="26"/>
      <c r="D37" s="26"/>
      <c r="E37" s="7"/>
      <c r="F37" s="25"/>
      <c r="G37" s="7"/>
      <c r="H37" s="7"/>
      <c r="I37" s="7"/>
      <c r="J37" s="7"/>
      <c r="K37" s="7"/>
      <c r="L37" s="7"/>
      <c r="M37" s="7"/>
      <c r="N37" s="7"/>
      <c r="O37" s="25"/>
      <c r="P37" s="14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row>
    <row r="38" spans="1:46" x14ac:dyDescent="0.3">
      <c r="A38" s="26"/>
      <c r="B38" s="26"/>
      <c r="C38" s="26"/>
      <c r="D38" s="26"/>
      <c r="E38" s="7"/>
      <c r="F38" s="25"/>
      <c r="G38" s="7"/>
      <c r="H38" s="7"/>
      <c r="I38" s="7"/>
      <c r="J38" s="7"/>
      <c r="K38" s="7"/>
      <c r="L38" s="7"/>
      <c r="M38" s="7"/>
      <c r="N38" s="7"/>
      <c r="O38" s="25"/>
      <c r="P38" s="14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row>
    <row r="39" spans="1:46" x14ac:dyDescent="0.3">
      <c r="A39" s="26"/>
      <c r="B39" s="26"/>
      <c r="C39" s="26"/>
      <c r="D39" s="26"/>
      <c r="E39" s="7"/>
      <c r="F39" s="25"/>
      <c r="G39" s="7"/>
      <c r="H39" s="7"/>
      <c r="I39" s="7"/>
      <c r="J39" s="7"/>
      <c r="K39" s="7"/>
      <c r="L39" s="7"/>
      <c r="M39" s="7"/>
      <c r="N39" s="7"/>
      <c r="O39" s="25"/>
      <c r="P39" s="14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row>
    <row r="40" spans="1:46" x14ac:dyDescent="0.3">
      <c r="A40" s="26"/>
      <c r="B40" s="26"/>
      <c r="C40" s="26"/>
      <c r="D40" s="26"/>
      <c r="E40" s="7"/>
      <c r="F40" s="25"/>
      <c r="G40" s="7"/>
      <c r="H40" s="7"/>
      <c r="I40" s="7"/>
      <c r="J40" s="7"/>
      <c r="K40" s="7"/>
      <c r="L40" s="7"/>
      <c r="M40" s="7"/>
      <c r="N40" s="7"/>
      <c r="O40" s="25"/>
      <c r="P40" s="14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row>
    <row r="41" spans="1:46" x14ac:dyDescent="0.3">
      <c r="A41" s="26"/>
      <c r="B41" s="26"/>
      <c r="C41" s="26"/>
      <c r="D41" s="26"/>
      <c r="E41" s="7"/>
      <c r="F41" s="25"/>
      <c r="G41" s="7"/>
      <c r="H41" s="7"/>
      <c r="I41" s="7"/>
      <c r="J41" s="7"/>
      <c r="K41" s="7"/>
      <c r="L41" s="7"/>
      <c r="M41" s="7"/>
      <c r="N41" s="7"/>
      <c r="O41" s="25"/>
      <c r="P41" s="14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row>
    <row r="42" spans="1:46" x14ac:dyDescent="0.3">
      <c r="A42" s="26"/>
      <c r="B42" s="26"/>
      <c r="C42" s="26"/>
      <c r="D42" s="26"/>
      <c r="E42" s="7"/>
      <c r="F42" s="25"/>
      <c r="G42" s="7"/>
      <c r="H42" s="7"/>
      <c r="I42" s="7"/>
      <c r="J42" s="7"/>
      <c r="K42" s="7"/>
      <c r="L42" s="7"/>
      <c r="M42" s="7"/>
      <c r="N42" s="7"/>
      <c r="O42" s="25"/>
      <c r="P42" s="14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row>
    <row r="43" spans="1:46" x14ac:dyDescent="0.3">
      <c r="A43" s="26"/>
      <c r="B43" s="26"/>
      <c r="C43" s="26"/>
      <c r="D43" s="26"/>
      <c r="E43" s="7"/>
      <c r="F43" s="25"/>
      <c r="G43" s="7"/>
      <c r="H43" s="7"/>
      <c r="I43" s="7"/>
      <c r="J43" s="7"/>
      <c r="K43" s="7"/>
      <c r="L43" s="7"/>
      <c r="M43" s="7"/>
      <c r="N43" s="7"/>
      <c r="O43" s="25"/>
      <c r="P43" s="14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row>
    <row r="44" spans="1:46" x14ac:dyDescent="0.3">
      <c r="A44" s="26"/>
      <c r="B44" s="26"/>
      <c r="C44" s="26"/>
      <c r="D44" s="26"/>
      <c r="E44" s="7"/>
      <c r="F44" s="25"/>
      <c r="G44" s="7"/>
      <c r="H44" s="7"/>
      <c r="I44" s="7"/>
      <c r="J44" s="7"/>
      <c r="K44" s="7"/>
      <c r="L44" s="7"/>
      <c r="M44" s="7"/>
      <c r="N44" s="7"/>
      <c r="O44" s="25"/>
      <c r="P44" s="14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row>
    <row r="45" spans="1:46" x14ac:dyDescent="0.3">
      <c r="A45" s="26"/>
      <c r="B45" s="26"/>
      <c r="C45" s="26"/>
      <c r="D45" s="26"/>
      <c r="E45" s="7"/>
      <c r="F45" s="25"/>
      <c r="G45" s="7"/>
      <c r="H45" s="7"/>
      <c r="I45" s="7"/>
      <c r="J45" s="7"/>
      <c r="K45" s="7"/>
      <c r="L45" s="7"/>
      <c r="M45" s="7"/>
      <c r="N45" s="7"/>
      <c r="O45" s="25"/>
      <c r="P45" s="14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row>
    <row r="46" spans="1:46" x14ac:dyDescent="0.3">
      <c r="A46" s="26"/>
      <c r="B46" s="26"/>
      <c r="C46" s="26"/>
      <c r="D46" s="26"/>
      <c r="E46" s="7"/>
      <c r="F46" s="25"/>
      <c r="G46" s="7"/>
      <c r="H46" s="7"/>
      <c r="I46" s="7"/>
      <c r="J46" s="7"/>
      <c r="K46" s="7"/>
      <c r="L46" s="7"/>
      <c r="M46" s="7"/>
      <c r="N46" s="7"/>
      <c r="O46" s="25"/>
      <c r="P46" s="14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row>
    <row r="47" spans="1:46" x14ac:dyDescent="0.3">
      <c r="A47" s="26"/>
      <c r="B47" s="26"/>
      <c r="C47" s="26"/>
      <c r="D47" s="26"/>
      <c r="E47" s="7"/>
      <c r="F47" s="25"/>
      <c r="G47" s="7"/>
      <c r="H47" s="7"/>
      <c r="I47" s="7"/>
      <c r="J47" s="7"/>
      <c r="K47" s="7"/>
      <c r="L47" s="7"/>
      <c r="M47" s="7"/>
      <c r="N47" s="7"/>
      <c r="O47" s="25"/>
      <c r="P47" s="14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row>
    <row r="48" spans="1:46" x14ac:dyDescent="0.3">
      <c r="A48" s="26"/>
      <c r="B48" s="26"/>
      <c r="C48" s="26"/>
      <c r="D48" s="26"/>
      <c r="E48" s="7"/>
      <c r="F48" s="25"/>
      <c r="G48" s="7"/>
      <c r="H48" s="7"/>
      <c r="I48" s="7"/>
      <c r="J48" s="7"/>
      <c r="K48" s="7"/>
      <c r="L48" s="7"/>
      <c r="M48" s="7"/>
      <c r="N48" s="7"/>
      <c r="O48" s="25"/>
      <c r="P48" s="14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row>
    <row r="49" spans="1:46" x14ac:dyDescent="0.3">
      <c r="A49" s="26"/>
      <c r="B49" s="26"/>
      <c r="C49" s="26"/>
      <c r="D49" s="26"/>
      <c r="E49" s="7"/>
      <c r="F49" s="25"/>
      <c r="G49" s="7"/>
      <c r="H49" s="7"/>
      <c r="I49" s="7"/>
      <c r="J49" s="7"/>
      <c r="K49" s="7"/>
      <c r="L49" s="7"/>
      <c r="M49" s="7"/>
      <c r="N49" s="7"/>
      <c r="O49" s="25"/>
      <c r="P49" s="14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row>
    <row r="50" spans="1:46" x14ac:dyDescent="0.3">
      <c r="A50" s="26"/>
      <c r="B50" s="26"/>
      <c r="C50" s="26"/>
      <c r="D50" s="26"/>
      <c r="E50" s="7"/>
      <c r="F50" s="25"/>
      <c r="G50" s="7"/>
      <c r="H50" s="7"/>
      <c r="I50" s="7"/>
      <c r="J50" s="7"/>
      <c r="K50" s="7"/>
      <c r="L50" s="7"/>
      <c r="M50" s="7"/>
      <c r="N50" s="7"/>
      <c r="O50" s="25"/>
      <c r="P50" s="14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row>
    <row r="51" spans="1:46" x14ac:dyDescent="0.3">
      <c r="A51" s="26"/>
      <c r="B51" s="26"/>
      <c r="C51" s="26"/>
      <c r="D51" s="26"/>
      <c r="E51" s="7"/>
      <c r="F51" s="25"/>
      <c r="G51" s="7"/>
      <c r="H51" s="7"/>
      <c r="I51" s="7"/>
      <c r="J51" s="7"/>
      <c r="K51" s="7"/>
      <c r="L51" s="7"/>
      <c r="M51" s="7"/>
      <c r="N51" s="7"/>
      <c r="O51" s="25"/>
      <c r="P51" s="14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row>
  </sheetData>
  <dataConsolidate/>
  <mergeCells count="82">
    <mergeCell ref="AE9:AK9"/>
    <mergeCell ref="I12:I15"/>
    <mergeCell ref="J12:J15"/>
    <mergeCell ref="K12:K15"/>
    <mergeCell ref="L12:L15"/>
    <mergeCell ref="AG10:AG11"/>
    <mergeCell ref="AL8:AT8"/>
    <mergeCell ref="AL9:AN10"/>
    <mergeCell ref="AO9:AQ10"/>
    <mergeCell ref="AR9:AT10"/>
    <mergeCell ref="N12:N15"/>
    <mergeCell ref="AH10:AH11"/>
    <mergeCell ref="AB10:AB11"/>
    <mergeCell ref="Q10:Q11"/>
    <mergeCell ref="R10:W10"/>
    <mergeCell ref="X10:X11"/>
    <mergeCell ref="Y10:Y11"/>
    <mergeCell ref="Z10:Z11"/>
    <mergeCell ref="AI10:AI11"/>
    <mergeCell ref="AJ10:AJ11"/>
    <mergeCell ref="AK10:AK11"/>
    <mergeCell ref="AF10:AF11"/>
    <mergeCell ref="A12:A15"/>
    <mergeCell ref="B12:B15"/>
    <mergeCell ref="C12:C15"/>
    <mergeCell ref="D12:D15"/>
    <mergeCell ref="E12:E15"/>
    <mergeCell ref="F12:F15"/>
    <mergeCell ref="G12:G15"/>
    <mergeCell ref="AC10:AC11"/>
    <mergeCell ref="AD10:AD11"/>
    <mergeCell ref="AE10:AE11"/>
    <mergeCell ref="H12:H15"/>
    <mergeCell ref="M10:M11"/>
    <mergeCell ref="N10:N11"/>
    <mergeCell ref="O10:O11"/>
    <mergeCell ref="P10:P11"/>
    <mergeCell ref="M12:M15"/>
    <mergeCell ref="K10:K11"/>
    <mergeCell ref="AA10:AA11"/>
    <mergeCell ref="A9:G9"/>
    <mergeCell ref="H9:N9"/>
    <mergeCell ref="O9:W9"/>
    <mergeCell ref="X9:AD9"/>
    <mergeCell ref="F10:F11"/>
    <mergeCell ref="G10:G11"/>
    <mergeCell ref="H10:H11"/>
    <mergeCell ref="I10:I11"/>
    <mergeCell ref="J10:J11"/>
    <mergeCell ref="A10:A11"/>
    <mergeCell ref="B10:B11"/>
    <mergeCell ref="C10:C11"/>
    <mergeCell ref="D10:D11"/>
    <mergeCell ref="E10:E11"/>
    <mergeCell ref="L10:L11"/>
    <mergeCell ref="A8:B8"/>
    <mergeCell ref="C8:N8"/>
    <mergeCell ref="A1:D4"/>
    <mergeCell ref="E1:AI4"/>
    <mergeCell ref="AJ1:AK1"/>
    <mergeCell ref="AJ2:AK2"/>
    <mergeCell ref="AJ3:AK3"/>
    <mergeCell ref="AJ4:AK4"/>
    <mergeCell ref="A6:B6"/>
    <mergeCell ref="C6:N6"/>
    <mergeCell ref="O6:Q6"/>
    <mergeCell ref="A7:B7"/>
    <mergeCell ref="C7:N7"/>
    <mergeCell ref="A16:A18"/>
    <mergeCell ref="B16:B18"/>
    <mergeCell ref="C16:C18"/>
    <mergeCell ref="D16:D18"/>
    <mergeCell ref="E16:E18"/>
    <mergeCell ref="K16:K18"/>
    <mergeCell ref="L16:L18"/>
    <mergeCell ref="M16:M18"/>
    <mergeCell ref="N16:N18"/>
    <mergeCell ref="F16:F18"/>
    <mergeCell ref="G16:G18"/>
    <mergeCell ref="H16:H18"/>
    <mergeCell ref="I16:I18"/>
    <mergeCell ref="J16:J18"/>
  </mergeCells>
  <conditionalFormatting sqref="H12">
    <cfRule type="cellIs" dxfId="165" priority="61" operator="equal">
      <formula>"Baja"</formula>
    </cfRule>
    <cfRule type="cellIs" dxfId="164" priority="60" operator="equal">
      <formula>"Media"</formula>
    </cfRule>
    <cfRule type="cellIs" dxfId="163" priority="59" operator="equal">
      <formula>"Alta"</formula>
    </cfRule>
    <cfRule type="cellIs" dxfId="162" priority="58" operator="equal">
      <formula>"Muy Alta"</formula>
    </cfRule>
    <cfRule type="cellIs" dxfId="161" priority="62" operator="equal">
      <formula>"Muy Baja"</formula>
    </cfRule>
  </conditionalFormatting>
  <conditionalFormatting sqref="H16">
    <cfRule type="cellIs" dxfId="160" priority="23" operator="equal">
      <formula>"Baja"</formula>
    </cfRule>
    <cfRule type="cellIs" dxfId="159" priority="24" operator="equal">
      <formula>"Muy Baja"</formula>
    </cfRule>
    <cfRule type="cellIs" dxfId="158" priority="22" operator="equal">
      <formula>"Media"</formula>
    </cfRule>
    <cfRule type="cellIs" dxfId="157" priority="20" operator="equal">
      <formula>"Muy Alta"</formula>
    </cfRule>
    <cfRule type="cellIs" dxfId="156" priority="21" operator="equal">
      <formula>"Alta"</formula>
    </cfRule>
  </conditionalFormatting>
  <conditionalFormatting sqref="K12">
    <cfRule type="containsText" dxfId="155" priority="48" operator="containsText" text="❌">
      <formula>NOT(ISERROR(SEARCH("❌",K12)))</formula>
    </cfRule>
  </conditionalFormatting>
  <conditionalFormatting sqref="K16">
    <cfRule type="containsText" dxfId="154" priority="10" operator="containsText" text="❌">
      <formula>NOT(ISERROR(SEARCH("❌",K16)))</formula>
    </cfRule>
  </conditionalFormatting>
  <conditionalFormatting sqref="L12">
    <cfRule type="cellIs" dxfId="153" priority="57" operator="equal">
      <formula>"Leve"</formula>
    </cfRule>
    <cfRule type="cellIs" dxfId="152" priority="56" operator="equal">
      <formula>"Menor"</formula>
    </cfRule>
    <cfRule type="cellIs" dxfId="151" priority="55" operator="equal">
      <formula>"Moderado"</formula>
    </cfRule>
    <cfRule type="cellIs" dxfId="150" priority="54" operator="equal">
      <formula>"Mayor"</formula>
    </cfRule>
    <cfRule type="cellIs" dxfId="149" priority="53" operator="equal">
      <formula>"Catastrófico"</formula>
    </cfRule>
  </conditionalFormatting>
  <conditionalFormatting sqref="L16">
    <cfRule type="cellIs" dxfId="148" priority="18" operator="equal">
      <formula>"Menor"</formula>
    </cfRule>
    <cfRule type="cellIs" dxfId="147" priority="15" operator="equal">
      <formula>"Catastrófico"</formula>
    </cfRule>
    <cfRule type="cellIs" dxfId="146" priority="16" operator="equal">
      <formula>"Mayor"</formula>
    </cfRule>
    <cfRule type="cellIs" dxfId="145" priority="17" operator="equal">
      <formula>"Moderado"</formula>
    </cfRule>
    <cfRule type="cellIs" dxfId="144" priority="19" operator="equal">
      <formula>"Leve"</formula>
    </cfRule>
  </conditionalFormatting>
  <conditionalFormatting sqref="N12">
    <cfRule type="cellIs" dxfId="143" priority="49" operator="equal">
      <formula>"Extremo"</formula>
    </cfRule>
    <cfRule type="cellIs" dxfId="142" priority="50" operator="equal">
      <formula>"Alto"</formula>
    </cfRule>
    <cfRule type="cellIs" dxfId="141" priority="51" operator="equal">
      <formula>"Moderado"</formula>
    </cfRule>
    <cfRule type="cellIs" dxfId="140" priority="52" operator="equal">
      <formula>"Bajo"</formula>
    </cfRule>
  </conditionalFormatting>
  <conditionalFormatting sqref="N16">
    <cfRule type="cellIs" dxfId="139" priority="11" operator="equal">
      <formula>"Extremo"</formula>
    </cfRule>
    <cfRule type="cellIs" dxfId="138" priority="14" operator="equal">
      <formula>"Bajo"</formula>
    </cfRule>
    <cfRule type="cellIs" dxfId="137" priority="13" operator="equal">
      <formula>"Moderado"</formula>
    </cfRule>
    <cfRule type="cellIs" dxfId="136" priority="12" operator="equal">
      <formula>"Alto"</formula>
    </cfRule>
  </conditionalFormatting>
  <conditionalFormatting sqref="Y12:Y18">
    <cfRule type="cellIs" dxfId="135" priority="43" operator="equal">
      <formula>"Muy Alta"</formula>
    </cfRule>
    <cfRule type="cellIs" dxfId="134" priority="44" operator="equal">
      <formula>"Alta"</formula>
    </cfRule>
    <cfRule type="cellIs" dxfId="133" priority="45" operator="equal">
      <formula>"Media"</formula>
    </cfRule>
    <cfRule type="cellIs" dxfId="132" priority="46" operator="equal">
      <formula>"Baja"</formula>
    </cfRule>
    <cfRule type="cellIs" dxfId="131" priority="47" operator="equal">
      <formula>"Muy Baja"</formula>
    </cfRule>
  </conditionalFormatting>
  <conditionalFormatting sqref="AA12:AA18">
    <cfRule type="cellIs" dxfId="130" priority="9" operator="equal">
      <formula>"Leve"</formula>
    </cfRule>
    <cfRule type="cellIs" dxfId="129" priority="8" operator="equal">
      <formula>"Menor"</formula>
    </cfRule>
    <cfRule type="cellIs" dxfId="128" priority="7" operator="equal">
      <formula>"Moderado"</formula>
    </cfRule>
    <cfRule type="cellIs" dxfId="127" priority="6" operator="equal">
      <formula>"Mayor"</formula>
    </cfRule>
    <cfRule type="cellIs" dxfId="126" priority="5" operator="equal">
      <formula>"Catastrófico"</formula>
    </cfRule>
  </conditionalFormatting>
  <conditionalFormatting sqref="AC12:AC18">
    <cfRule type="cellIs" dxfId="125" priority="1" operator="equal">
      <formula>"Extremo"</formula>
    </cfRule>
    <cfRule type="cellIs" dxfId="124" priority="4" operator="equal">
      <formula>"Bajo"</formula>
    </cfRule>
    <cfRule type="cellIs" dxfId="123" priority="3" operator="equal">
      <formula>"Moderado"</formula>
    </cfRule>
    <cfRule type="cellIs" dxfId="122" priority="2" operator="equal">
      <formula>"Alto"</formula>
    </cfRule>
  </conditionalFormatting>
  <pageMargins left="0.7" right="0.7" top="0.75" bottom="0.75" header="0.3" footer="0.3"/>
  <pageSetup orientation="portrait" r:id="rId1"/>
  <ignoredErrors>
    <ignoredError sqref="E16 E12" unlockedFormula="1"/>
    <ignoredError sqref="AN19 AQ19" evalError="1"/>
  </ignoredErrors>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C82D7393-C699-7047-A970-FA19EAC242F5}">
          <x14:formula1>
            <xm:f>'Opciones Tratamiento'!$B$2:$B$5</xm:f>
          </x14:formula1>
          <xm:sqref>AD12:AD18</xm:sqref>
        </x14:dataValidation>
        <x14:dataValidation type="list" allowBlank="1" showInputMessage="1" showErrorMessage="1" xr:uid="{3D05101F-2A3A-DC4D-A0D1-6C6AB11CBB10}">
          <x14:formula1>
            <xm:f>'Opciones Tratamiento'!$B$9:$B$10</xm:f>
          </x14:formula1>
          <xm:sqref>AK12 AK16</xm:sqref>
        </x14:dataValidation>
        <x14:dataValidation type="custom" allowBlank="1" showInputMessage="1" showErrorMessage="1" error="Recuerde que las acciones se generan bajo la medida de mitigar el riesgo" xr:uid="{58F586A8-01FD-3843-ABAF-A6D235371201}">
          <x14:formula1>
            <xm:f>IF(OR(AD12='Opciones Tratamiento'!$B$2,AD12='Opciones Tratamiento'!$B$3,AD12='Opciones Tratamiento'!$B$4),ISBLANK(AD12),ISTEXT(AD12))</xm:f>
          </x14:formula1>
          <xm:sqref>AJ12 AJ16</xm:sqref>
        </x14:dataValidation>
        <x14:dataValidation type="custom" allowBlank="1" showInputMessage="1" showErrorMessage="1" error="Recuerde que las acciones se generan bajo la medida de mitigar el riesgo" xr:uid="{6FDB0B14-F0A1-534E-A22E-96253D0B083B}">
          <x14:formula1>
            <xm:f>IF(OR(AD12='Opciones Tratamiento'!$B$2,AD12='Opciones Tratamiento'!$B$3,AD12='Opciones Tratamiento'!$B$4),ISBLANK(AD12),ISTEXT(AD12))</xm:f>
          </x14:formula1>
          <xm:sqref>AI12:AI16</xm:sqref>
        </x14:dataValidation>
        <x14:dataValidation type="list" allowBlank="1" showInputMessage="1" showErrorMessage="1" xr:uid="{AC66145A-71A7-3743-A2DE-937C3DE906B8}">
          <x14:formula1>
            <xm:f>'Tabla Impacto'!$F$210:$F$221</xm:f>
          </x14:formula1>
          <xm:sqref>J12 J16</xm:sqref>
        </x14:dataValidation>
        <x14:dataValidation type="list" allowBlank="1" showInputMessage="1" showErrorMessage="1" xr:uid="{BB5F0ED4-9FE2-FD40-B38B-31F006685BBF}">
          <x14:formula1>
            <xm:f>'Opciones Tratamiento'!$E$2:$E$4</xm:f>
          </x14:formula1>
          <xm:sqref>B12 B16</xm:sqref>
        </x14:dataValidation>
        <x14:dataValidation type="list" allowBlank="1" showInputMessage="1" showErrorMessage="1" xr:uid="{DD61A674-74D6-C24D-976E-69ABFF9AFDC8}">
          <x14:formula1>
            <xm:f>'Opciones Tratamiento'!$B$13:$B$19</xm:f>
          </x14:formula1>
          <xm:sqref>F12 F16</xm:sqref>
        </x14:dataValidation>
        <x14:dataValidation type="list" allowBlank="1" showInputMessage="1" showErrorMessage="1" xr:uid="{91F934EA-888A-6A4A-ADE2-A3BAB5223448}">
          <x14:formula1>
            <xm:f>'Tabla Valoración controles'!$D$13:$D$14</xm:f>
          </x14:formula1>
          <xm:sqref>W12:W18</xm:sqref>
        </x14:dataValidation>
        <x14:dataValidation type="list" allowBlank="1" showInputMessage="1" showErrorMessage="1" xr:uid="{92CA0C75-5151-6A4D-89D2-4BCBD35ED197}">
          <x14:formula1>
            <xm:f>'Tabla Valoración controles'!$D$11:$D$12</xm:f>
          </x14:formula1>
          <xm:sqref>V12:V18</xm:sqref>
        </x14:dataValidation>
        <x14:dataValidation type="list" allowBlank="1" showInputMessage="1" showErrorMessage="1" xr:uid="{19C4D042-DEE1-A143-AD30-B53C7A1A72F1}">
          <x14:formula1>
            <xm:f>'Tabla Valoración controles'!$D$9:$D$10</xm:f>
          </x14:formula1>
          <xm:sqref>U12:U18</xm:sqref>
        </x14:dataValidation>
        <x14:dataValidation type="list" allowBlank="1" showInputMessage="1" showErrorMessage="1" xr:uid="{8EAB58CB-756C-D04A-BF33-098D73B2E08F}">
          <x14:formula1>
            <xm:f>'Tabla Valoración controles'!$D$7:$D$8</xm:f>
          </x14:formula1>
          <xm:sqref>S12:S18</xm:sqref>
        </x14:dataValidation>
        <x14:dataValidation type="list" allowBlank="1" showInputMessage="1" showErrorMessage="1" xr:uid="{7BA4AE0A-84AE-FC46-8BE3-2A2DE97CA62A}">
          <x14:formula1>
            <xm:f>'Tabla Valoración controles'!$D$4:$D$6</xm:f>
          </x14:formula1>
          <xm:sqref>R12:R18</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B853B-1D3F-2B46-B508-64FE80225015}">
  <dimension ref="A1:CV49"/>
  <sheetViews>
    <sheetView topLeftCell="AE11" zoomScale="110" zoomScaleNormal="110" workbookViewId="0">
      <selection activeCell="A6" sqref="A6:B6"/>
    </sheetView>
  </sheetViews>
  <sheetFormatPr baseColWidth="10" defaultColWidth="11.42578125" defaultRowHeight="16.5" x14ac:dyDescent="0.3"/>
  <cols>
    <col min="1" max="1" width="4" style="2" bestFit="1" customWidth="1"/>
    <col min="2" max="2" width="14.140625" style="2" customWidth="1"/>
    <col min="3" max="3" width="15.42578125" style="2" customWidth="1"/>
    <col min="4" max="4" width="25.85546875" style="2" customWidth="1"/>
    <col min="5" max="5" width="38.285156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23.140625" style="1" hidden="1" customWidth="1"/>
    <col min="12" max="12" width="17.42578125" style="1" customWidth="1"/>
    <col min="13" max="13" width="6.28515625" style="1" bestFit="1" customWidth="1"/>
    <col min="14" max="14" width="16" style="1" customWidth="1"/>
    <col min="15" max="15" width="5.85546875" style="5" customWidth="1"/>
    <col min="16" max="16" width="43.42578125" style="148"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46.28515625" style="1" customWidth="1"/>
    <col min="32" max="32" width="29.7109375" style="1" customWidth="1"/>
    <col min="33" max="34" width="14.42578125" style="1" customWidth="1"/>
    <col min="35" max="35" width="29.85546875" style="1" customWidth="1"/>
    <col min="36" max="36" width="18.42578125" style="1" customWidth="1"/>
    <col min="37" max="37" width="17.42578125" style="1" customWidth="1"/>
    <col min="38" max="16384" width="11.42578125" style="1"/>
  </cols>
  <sheetData>
    <row r="1" spans="1:100" ht="15" customHeight="1" x14ac:dyDescent="0.3">
      <c r="A1" s="470"/>
      <c r="B1" s="470"/>
      <c r="C1" s="470"/>
      <c r="D1" s="470"/>
      <c r="E1" s="471" t="s">
        <v>87</v>
      </c>
      <c r="F1" s="471"/>
      <c r="G1" s="471"/>
      <c r="H1" s="471"/>
      <c r="I1" s="471"/>
      <c r="J1" s="471"/>
      <c r="K1" s="471"/>
      <c r="L1" s="471"/>
      <c r="M1" s="471"/>
      <c r="N1" s="471"/>
      <c r="O1" s="471"/>
      <c r="P1" s="471"/>
      <c r="Q1" s="471"/>
      <c r="R1" s="471"/>
      <c r="S1" s="471"/>
      <c r="T1" s="471"/>
      <c r="U1" s="471"/>
      <c r="V1" s="471"/>
      <c r="W1" s="471"/>
      <c r="X1" s="471"/>
      <c r="Y1" s="471"/>
      <c r="Z1" s="471"/>
      <c r="AA1" s="471"/>
      <c r="AB1" s="471"/>
      <c r="AC1" s="471"/>
      <c r="AD1" s="471"/>
      <c r="AE1" s="471"/>
      <c r="AF1" s="471"/>
      <c r="AG1" s="471"/>
      <c r="AH1" s="471"/>
      <c r="AI1" s="471"/>
      <c r="AJ1" s="472" t="s">
        <v>240</v>
      </c>
      <c r="AK1" s="472"/>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row>
    <row r="2" spans="1:100" ht="15" customHeight="1" x14ac:dyDescent="0.3">
      <c r="A2" s="470"/>
      <c r="B2" s="470"/>
      <c r="C2" s="470"/>
      <c r="D2" s="470"/>
      <c r="E2" s="471"/>
      <c r="F2" s="471"/>
      <c r="G2" s="471"/>
      <c r="H2" s="471"/>
      <c r="I2" s="471"/>
      <c r="J2" s="471"/>
      <c r="K2" s="471"/>
      <c r="L2" s="471"/>
      <c r="M2" s="471"/>
      <c r="N2" s="471"/>
      <c r="O2" s="471"/>
      <c r="P2" s="471"/>
      <c r="Q2" s="471"/>
      <c r="R2" s="471"/>
      <c r="S2" s="471"/>
      <c r="T2" s="471"/>
      <c r="U2" s="471"/>
      <c r="V2" s="471"/>
      <c r="W2" s="471"/>
      <c r="X2" s="471"/>
      <c r="Y2" s="471"/>
      <c r="Z2" s="471"/>
      <c r="AA2" s="471"/>
      <c r="AB2" s="471"/>
      <c r="AC2" s="471"/>
      <c r="AD2" s="471"/>
      <c r="AE2" s="471"/>
      <c r="AF2" s="471"/>
      <c r="AG2" s="471"/>
      <c r="AH2" s="471"/>
      <c r="AI2" s="471"/>
      <c r="AJ2" s="473" t="s">
        <v>241</v>
      </c>
      <c r="AK2" s="474"/>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row>
    <row r="3" spans="1:100" ht="15" customHeight="1" x14ac:dyDescent="0.3">
      <c r="A3" s="470"/>
      <c r="B3" s="470"/>
      <c r="C3" s="470"/>
      <c r="D3" s="470"/>
      <c r="E3" s="471"/>
      <c r="F3" s="471"/>
      <c r="G3" s="471"/>
      <c r="H3" s="471"/>
      <c r="I3" s="471"/>
      <c r="J3" s="471"/>
      <c r="K3" s="471"/>
      <c r="L3" s="471"/>
      <c r="M3" s="471"/>
      <c r="N3" s="471"/>
      <c r="O3" s="471"/>
      <c r="P3" s="471"/>
      <c r="Q3" s="471"/>
      <c r="R3" s="471"/>
      <c r="S3" s="471"/>
      <c r="T3" s="471"/>
      <c r="U3" s="471"/>
      <c r="V3" s="471"/>
      <c r="W3" s="471"/>
      <c r="X3" s="471"/>
      <c r="Y3" s="471"/>
      <c r="Z3" s="471"/>
      <c r="AA3" s="471"/>
      <c r="AB3" s="471"/>
      <c r="AC3" s="471"/>
      <c r="AD3" s="471"/>
      <c r="AE3" s="471"/>
      <c r="AF3" s="471"/>
      <c r="AG3" s="471"/>
      <c r="AH3" s="471"/>
      <c r="AI3" s="471"/>
      <c r="AJ3" s="473" t="s">
        <v>242</v>
      </c>
      <c r="AK3" s="473"/>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row>
    <row r="4" spans="1:100" ht="15" customHeight="1" x14ac:dyDescent="0.3">
      <c r="A4" s="470"/>
      <c r="B4" s="470"/>
      <c r="C4" s="470"/>
      <c r="D4" s="470"/>
      <c r="E4" s="471"/>
      <c r="F4" s="471"/>
      <c r="G4" s="471"/>
      <c r="H4" s="471"/>
      <c r="I4" s="471"/>
      <c r="J4" s="471"/>
      <c r="K4" s="471"/>
      <c r="L4" s="471"/>
      <c r="M4" s="471"/>
      <c r="N4" s="471"/>
      <c r="O4" s="471"/>
      <c r="P4" s="471"/>
      <c r="Q4" s="471"/>
      <c r="R4" s="471"/>
      <c r="S4" s="471"/>
      <c r="T4" s="471"/>
      <c r="U4" s="471"/>
      <c r="V4" s="471"/>
      <c r="W4" s="471"/>
      <c r="X4" s="471"/>
      <c r="Y4" s="471"/>
      <c r="Z4" s="471"/>
      <c r="AA4" s="471"/>
      <c r="AB4" s="471"/>
      <c r="AC4" s="471"/>
      <c r="AD4" s="471"/>
      <c r="AE4" s="471"/>
      <c r="AF4" s="471"/>
      <c r="AG4" s="471"/>
      <c r="AH4" s="471"/>
      <c r="AI4" s="471"/>
      <c r="AJ4" s="472" t="s">
        <v>88</v>
      </c>
      <c r="AK4" s="472"/>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row>
    <row r="5" spans="1:100" ht="16.5" customHeight="1" x14ac:dyDescent="0.3">
      <c r="A5" s="217"/>
      <c r="B5" s="218"/>
      <c r="C5" s="217"/>
      <c r="D5" s="217"/>
      <c r="E5" s="219"/>
      <c r="F5" s="220"/>
      <c r="G5" s="219"/>
      <c r="H5" s="219"/>
      <c r="I5" s="219"/>
      <c r="J5" s="219"/>
      <c r="K5" s="219"/>
      <c r="L5" s="219"/>
      <c r="M5" s="219"/>
      <c r="N5" s="219"/>
      <c r="O5" s="220"/>
      <c r="P5" s="221"/>
      <c r="Q5" s="219"/>
      <c r="R5" s="219"/>
      <c r="S5" s="219"/>
      <c r="T5" s="219"/>
      <c r="U5" s="219"/>
      <c r="V5" s="219"/>
      <c r="W5" s="219"/>
      <c r="X5" s="219"/>
      <c r="Y5" s="219"/>
      <c r="Z5" s="219"/>
      <c r="AA5" s="219"/>
      <c r="AB5" s="219"/>
      <c r="AC5" s="219"/>
      <c r="AD5" s="219"/>
      <c r="AE5" s="219"/>
      <c r="AF5" s="219"/>
      <c r="AG5" s="219"/>
      <c r="AH5" s="219"/>
      <c r="AI5" s="219"/>
      <c r="AJ5" s="219"/>
      <c r="AK5" s="219"/>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row>
    <row r="6" spans="1:100" ht="26.25" customHeight="1" x14ac:dyDescent="0.3">
      <c r="A6" s="467" t="s">
        <v>89</v>
      </c>
      <c r="B6" s="467"/>
      <c r="C6" s="469" t="s">
        <v>539</v>
      </c>
      <c r="D6" s="469"/>
      <c r="E6" s="469"/>
      <c r="F6" s="469"/>
      <c r="G6" s="469"/>
      <c r="H6" s="469"/>
      <c r="I6" s="469"/>
      <c r="J6" s="469"/>
      <c r="K6" s="469"/>
      <c r="L6" s="469"/>
      <c r="M6" s="469"/>
      <c r="N6" s="469"/>
      <c r="O6" s="475"/>
      <c r="P6" s="475"/>
      <c r="Q6" s="475"/>
      <c r="R6" s="219"/>
      <c r="S6" s="219"/>
      <c r="T6" s="219"/>
      <c r="U6" s="219"/>
      <c r="V6" s="219"/>
      <c r="W6" s="219"/>
      <c r="X6" s="219"/>
      <c r="Y6" s="219"/>
      <c r="Z6" s="219"/>
      <c r="AA6" s="219"/>
      <c r="AB6" s="219"/>
      <c r="AC6" s="219"/>
      <c r="AD6" s="219"/>
      <c r="AE6" s="219"/>
      <c r="AF6" s="219"/>
      <c r="AG6" s="219"/>
      <c r="AH6" s="219"/>
      <c r="AI6" s="219"/>
      <c r="AJ6" s="219"/>
      <c r="AK6" s="219"/>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row>
    <row r="7" spans="1:100" ht="62.1" customHeight="1" x14ac:dyDescent="0.3">
      <c r="A7" s="467" t="s">
        <v>90</v>
      </c>
      <c r="B7" s="467"/>
      <c r="C7" s="468" t="s">
        <v>540</v>
      </c>
      <c r="D7" s="468"/>
      <c r="E7" s="468"/>
      <c r="F7" s="468"/>
      <c r="G7" s="468"/>
      <c r="H7" s="468"/>
      <c r="I7" s="468"/>
      <c r="J7" s="468"/>
      <c r="K7" s="468"/>
      <c r="L7" s="468"/>
      <c r="M7" s="468"/>
      <c r="N7" s="468"/>
      <c r="O7" s="220"/>
      <c r="P7" s="221"/>
      <c r="Q7" s="219"/>
      <c r="R7" s="219"/>
      <c r="S7" s="219"/>
      <c r="T7" s="219"/>
      <c r="U7" s="219"/>
      <c r="V7" s="219"/>
      <c r="W7" s="219"/>
      <c r="X7" s="219"/>
      <c r="Y7" s="219"/>
      <c r="Z7" s="219"/>
      <c r="AA7" s="219"/>
      <c r="AB7" s="219"/>
      <c r="AC7" s="219"/>
      <c r="AD7" s="219"/>
      <c r="AE7" s="219"/>
      <c r="AF7" s="219"/>
      <c r="AG7" s="219"/>
      <c r="AH7" s="219"/>
      <c r="AI7" s="219"/>
      <c r="AJ7" s="219"/>
      <c r="AK7" s="219"/>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row>
    <row r="8" spans="1:100" ht="52.5" customHeight="1" x14ac:dyDescent="0.3">
      <c r="A8" s="467" t="s">
        <v>91</v>
      </c>
      <c r="B8" s="467"/>
      <c r="C8" s="516" t="s">
        <v>541</v>
      </c>
      <c r="D8" s="516"/>
      <c r="E8" s="516"/>
      <c r="F8" s="516"/>
      <c r="G8" s="516"/>
      <c r="H8" s="516"/>
      <c r="I8" s="516"/>
      <c r="J8" s="516"/>
      <c r="K8" s="516"/>
      <c r="L8" s="516"/>
      <c r="M8" s="516"/>
      <c r="N8" s="516"/>
      <c r="O8" s="220"/>
      <c r="P8" s="221"/>
      <c r="Q8" s="219"/>
      <c r="R8" s="219"/>
      <c r="S8" s="219"/>
      <c r="T8" s="219"/>
      <c r="U8" s="219"/>
      <c r="V8" s="219"/>
      <c r="W8" s="219"/>
      <c r="X8" s="219"/>
      <c r="Y8" s="219"/>
      <c r="Z8" s="219"/>
      <c r="AA8" s="219"/>
      <c r="AB8" s="219"/>
      <c r="AC8" s="219"/>
      <c r="AD8" s="219"/>
      <c r="AE8" s="219"/>
      <c r="AF8" s="219"/>
      <c r="AG8" s="219"/>
      <c r="AH8" s="219"/>
      <c r="AI8" s="219"/>
      <c r="AJ8" s="219"/>
      <c r="AK8" s="219"/>
      <c r="AL8" s="422" t="s">
        <v>623</v>
      </c>
      <c r="AM8" s="422"/>
      <c r="AN8" s="422"/>
      <c r="AO8" s="422"/>
      <c r="AP8" s="422"/>
      <c r="AQ8" s="422"/>
      <c r="AR8" s="422"/>
      <c r="AS8" s="422"/>
      <c r="AT8" s="422"/>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row>
    <row r="9" spans="1:100" x14ac:dyDescent="0.3">
      <c r="A9" s="466" t="s">
        <v>92</v>
      </c>
      <c r="B9" s="466"/>
      <c r="C9" s="466"/>
      <c r="D9" s="466"/>
      <c r="E9" s="466"/>
      <c r="F9" s="466"/>
      <c r="G9" s="466"/>
      <c r="H9" s="466" t="s">
        <v>93</v>
      </c>
      <c r="I9" s="466"/>
      <c r="J9" s="466"/>
      <c r="K9" s="466"/>
      <c r="L9" s="466"/>
      <c r="M9" s="466"/>
      <c r="N9" s="466"/>
      <c r="O9" s="466" t="s">
        <v>94</v>
      </c>
      <c r="P9" s="466"/>
      <c r="Q9" s="466"/>
      <c r="R9" s="466"/>
      <c r="S9" s="466"/>
      <c r="T9" s="466"/>
      <c r="U9" s="466"/>
      <c r="V9" s="466"/>
      <c r="W9" s="466"/>
      <c r="X9" s="466" t="s">
        <v>95</v>
      </c>
      <c r="Y9" s="466"/>
      <c r="Z9" s="466"/>
      <c r="AA9" s="466"/>
      <c r="AB9" s="466"/>
      <c r="AC9" s="466"/>
      <c r="AD9" s="466"/>
      <c r="AE9" s="466" t="s">
        <v>96</v>
      </c>
      <c r="AF9" s="466"/>
      <c r="AG9" s="466"/>
      <c r="AH9" s="466"/>
      <c r="AI9" s="466"/>
      <c r="AJ9" s="466"/>
      <c r="AK9" s="466"/>
      <c r="AL9" s="430" t="s">
        <v>620</v>
      </c>
      <c r="AM9" s="430"/>
      <c r="AN9" s="430"/>
      <c r="AO9" s="431" t="s">
        <v>621</v>
      </c>
      <c r="AP9" s="431"/>
      <c r="AQ9" s="431"/>
      <c r="AR9" s="431" t="s">
        <v>622</v>
      </c>
      <c r="AS9" s="431"/>
      <c r="AT9" s="431"/>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row>
    <row r="10" spans="1:100" ht="16.5" customHeight="1" x14ac:dyDescent="0.3">
      <c r="A10" s="477" t="s">
        <v>97</v>
      </c>
      <c r="B10" s="466" t="s">
        <v>22</v>
      </c>
      <c r="C10" s="465" t="s">
        <v>24</v>
      </c>
      <c r="D10" s="465" t="s">
        <v>26</v>
      </c>
      <c r="E10" s="466" t="s">
        <v>28</v>
      </c>
      <c r="F10" s="465" t="s">
        <v>30</v>
      </c>
      <c r="G10" s="465" t="s">
        <v>98</v>
      </c>
      <c r="H10" s="465" t="s">
        <v>99</v>
      </c>
      <c r="I10" s="466" t="s">
        <v>100</v>
      </c>
      <c r="J10" s="465" t="s">
        <v>101</v>
      </c>
      <c r="K10" s="465" t="s">
        <v>102</v>
      </c>
      <c r="L10" s="465" t="s">
        <v>103</v>
      </c>
      <c r="M10" s="466" t="s">
        <v>100</v>
      </c>
      <c r="N10" s="465" t="s">
        <v>36</v>
      </c>
      <c r="O10" s="476" t="s">
        <v>104</v>
      </c>
      <c r="P10" s="465" t="s">
        <v>38</v>
      </c>
      <c r="Q10" s="465" t="s">
        <v>40</v>
      </c>
      <c r="R10" s="465" t="s">
        <v>105</v>
      </c>
      <c r="S10" s="465"/>
      <c r="T10" s="465"/>
      <c r="U10" s="465"/>
      <c r="V10" s="465"/>
      <c r="W10" s="465"/>
      <c r="X10" s="476" t="s">
        <v>106</v>
      </c>
      <c r="Y10" s="476" t="s">
        <v>107</v>
      </c>
      <c r="Z10" s="476" t="s">
        <v>100</v>
      </c>
      <c r="AA10" s="476" t="s">
        <v>108</v>
      </c>
      <c r="AB10" s="476" t="s">
        <v>100</v>
      </c>
      <c r="AC10" s="476" t="s">
        <v>109</v>
      </c>
      <c r="AD10" s="476" t="s">
        <v>56</v>
      </c>
      <c r="AE10" s="465" t="s">
        <v>96</v>
      </c>
      <c r="AF10" s="465" t="s">
        <v>110</v>
      </c>
      <c r="AG10" s="465" t="s">
        <v>111</v>
      </c>
      <c r="AH10" s="465" t="s">
        <v>112</v>
      </c>
      <c r="AI10" s="465" t="s">
        <v>113</v>
      </c>
      <c r="AJ10" s="465" t="s">
        <v>114</v>
      </c>
      <c r="AK10" s="465" t="s">
        <v>60</v>
      </c>
      <c r="AL10" s="430"/>
      <c r="AM10" s="430"/>
      <c r="AN10" s="430"/>
      <c r="AO10" s="431"/>
      <c r="AP10" s="431"/>
      <c r="AQ10" s="431"/>
      <c r="AR10" s="431"/>
      <c r="AS10" s="431"/>
      <c r="AT10" s="431"/>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row>
    <row r="11" spans="1:100" s="4" customFormat="1" ht="94.5" customHeight="1" x14ac:dyDescent="0.25">
      <c r="A11" s="477"/>
      <c r="B11" s="466"/>
      <c r="C11" s="465"/>
      <c r="D11" s="465"/>
      <c r="E11" s="466"/>
      <c r="F11" s="465"/>
      <c r="G11" s="465"/>
      <c r="H11" s="465"/>
      <c r="I11" s="466"/>
      <c r="J11" s="465"/>
      <c r="K11" s="465"/>
      <c r="L11" s="466"/>
      <c r="M11" s="466"/>
      <c r="N11" s="465"/>
      <c r="O11" s="476"/>
      <c r="P11" s="465"/>
      <c r="Q11" s="465"/>
      <c r="R11" s="6" t="s">
        <v>115</v>
      </c>
      <c r="S11" s="6" t="s">
        <v>116</v>
      </c>
      <c r="T11" s="6" t="s">
        <v>117</v>
      </c>
      <c r="U11" s="6" t="s">
        <v>118</v>
      </c>
      <c r="V11" s="6" t="s">
        <v>119</v>
      </c>
      <c r="W11" s="6" t="s">
        <v>120</v>
      </c>
      <c r="X11" s="476"/>
      <c r="Y11" s="476"/>
      <c r="Z11" s="476"/>
      <c r="AA11" s="476"/>
      <c r="AB11" s="476"/>
      <c r="AC11" s="476"/>
      <c r="AD11" s="476"/>
      <c r="AE11" s="465"/>
      <c r="AF11" s="465"/>
      <c r="AG11" s="465"/>
      <c r="AH11" s="465"/>
      <c r="AI11" s="465"/>
      <c r="AJ11" s="465"/>
      <c r="AK11" s="465"/>
      <c r="AL11" s="280" t="s">
        <v>624</v>
      </c>
      <c r="AM11" s="280" t="s">
        <v>625</v>
      </c>
      <c r="AN11" s="281" t="s">
        <v>100</v>
      </c>
      <c r="AO11" s="280" t="s">
        <v>624</v>
      </c>
      <c r="AP11" s="280" t="s">
        <v>625</v>
      </c>
      <c r="AQ11" s="281" t="s">
        <v>100</v>
      </c>
      <c r="AR11" s="280" t="s">
        <v>624</v>
      </c>
      <c r="AS11" s="280" t="s">
        <v>625</v>
      </c>
      <c r="AT11" s="281" t="s">
        <v>100</v>
      </c>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V11" s="23"/>
    </row>
    <row r="12" spans="1:100" s="3" customFormat="1" ht="99.95" customHeight="1" x14ac:dyDescent="0.25">
      <c r="A12" s="461">
        <v>1</v>
      </c>
      <c r="B12" s="488" t="s">
        <v>246</v>
      </c>
      <c r="C12" s="488" t="s">
        <v>409</v>
      </c>
      <c r="D12" s="488" t="s">
        <v>410</v>
      </c>
      <c r="E12" s="489" t="str">
        <f>+IF(ISTEXT(D12)=TRUE,CONCATENATE(B12," por ",C12," debido a ",D12),"DILIGENCIE LAS CASILLAS ANTERIORES")</f>
        <v>Posibilidad de afectación Reputacional por prestación de servicios ineficiente e insatisfactoria debido a Información inexacta o perdida de información por la no alimentación en el software y realizacion de los mantenimientos requeridos</v>
      </c>
      <c r="F12" s="488" t="s">
        <v>121</v>
      </c>
      <c r="G12" s="485">
        <v>365</v>
      </c>
      <c r="H12" s="486" t="str">
        <f>IF(G12&lt;=0,"",IF(G12&lt;=2,"Muy Baja",IF(G12&lt;=24,"Baja",IF(G12&lt;=500,"Media",IF(G12&lt;=5000,"Alta","Muy Alta")))))</f>
        <v>Media</v>
      </c>
      <c r="I12" s="481">
        <f>IF(H12="","",IF(H12="Muy Baja",0.2,IF(H12="Baja",0.4,IF(H12="Media",0.6,IF(H12="Alta",0.8,IF(H12="Muy Alta",1,))))))</f>
        <v>0.6</v>
      </c>
      <c r="J12" s="487" t="s">
        <v>130</v>
      </c>
      <c r="K12" s="481" t="str">
        <f ca="1">IF(NOT(ISERROR(MATCH(J12,'Tabla Impacto'!$B$221:$B$223,0))),'Tabla Impacto'!$F$223&amp;"Por favor no seleccionar los criterios de impacto(Afectación Económica o presupuestal y Pérdida Reputacional)",J12)</f>
        <v xml:space="preserve">     El riesgo afecta la imagen de la entidad con algunos usuarios de relevancia frente al logro de los objetivos</v>
      </c>
      <c r="L12" s="486" t="str">
        <f ca="1">IF(OR(K12='Tabla Impacto'!$C$11,K12='Tabla Impacto'!$D$11),"Leve",IF(OR(K12='Tabla Impacto'!$C$12,K12='Tabla Impacto'!$D$12),"Menor",IF(OR(K12='Tabla Impacto'!$C$13,K12='Tabla Impacto'!$D$13),"Moderado",IF(OR(K12='Tabla Impacto'!$C$14,K12='Tabla Impacto'!$D$14),"Mayor",IF(OR(K12='Tabla Impacto'!$C$15,K12='Tabla Impacto'!$D$15),"Catastrófico","")))))</f>
        <v>Moderado</v>
      </c>
      <c r="M12" s="481">
        <f ca="1">IF(L12="","",IF(L12="Leve",0.2,IF(L12="Menor",0.4,IF(L12="Moderado",0.6,IF(L12="Mayor",0.8,IF(L12="Catastrófico",1,))))))</f>
        <v>0.6</v>
      </c>
      <c r="N12" s="482" t="str">
        <f ca="1">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Moderado</v>
      </c>
      <c r="O12" s="222">
        <v>1</v>
      </c>
      <c r="P12" s="229" t="s">
        <v>411</v>
      </c>
      <c r="Q12" s="230" t="str">
        <f>IF(OR(R12="Preventivo",R12="Detectivo"),"Probabilidad",IF(R12="Correctivo","Impacto",""))</f>
        <v>Probabilidad</v>
      </c>
      <c r="R12" s="231" t="s">
        <v>123</v>
      </c>
      <c r="S12" s="231" t="s">
        <v>124</v>
      </c>
      <c r="T12" s="232" t="str">
        <f>IF(AND(R12="Preventivo",S12="Automático"),"50%",IF(AND(R12="Preventivo",S12="Manual"),"40%",IF(AND(R12="Detectivo",S12="Automático"),"40%",IF(AND(R12="Detectivo",S12="Manual"),"30%",IF(AND(R12="Correctivo",S12="Automático"),"35%",IF(AND(R12="Correctivo",S12="Manual"),"25%",""))))))</f>
        <v>40%</v>
      </c>
      <c r="U12" s="231" t="s">
        <v>125</v>
      </c>
      <c r="V12" s="231" t="s">
        <v>126</v>
      </c>
      <c r="W12" s="231" t="s">
        <v>127</v>
      </c>
      <c r="X12" s="233">
        <f>IFERROR(IF(Q12="Probabilidad",(I12-(+I12*T12)),IF(Q12="Impacto",I12,"")),"")</f>
        <v>0.36</v>
      </c>
      <c r="Y12" s="234" t="str">
        <f>IFERROR(IF(X12="","",IF(X12&lt;=0.2,"Muy Baja",IF(X12&lt;=0.4,"Baja",IF(X12&lt;=0.6,"Media",IF(X12&lt;=0.8,"Alta","Muy Alta"))))),"")</f>
        <v>Baja</v>
      </c>
      <c r="Z12" s="232">
        <f>+X12</f>
        <v>0.36</v>
      </c>
      <c r="AA12" s="234" t="str">
        <f ca="1">IFERROR(IF(AB12="","",IF(AB12&lt;=0.2,"Leve",IF(AB12&lt;=0.4,"Menor",IF(AB12&lt;=0.6,"Moderado",IF(AB12&lt;=0.8,"Mayor","Catastrófico"))))),"")</f>
        <v>Moderado</v>
      </c>
      <c r="AB12" s="233">
        <f ca="1">IFERROR(IF(Q12="Impacto",(M12-(+M12*T12)),IF(Q12="Probabilidad",M12,"")),"")</f>
        <v>0.6</v>
      </c>
      <c r="AC12" s="235" t="str">
        <f ca="1">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Moderado</v>
      </c>
      <c r="AD12" s="231" t="s">
        <v>128</v>
      </c>
      <c r="AE12" s="236" t="s">
        <v>414</v>
      </c>
      <c r="AF12" s="236" t="s">
        <v>542</v>
      </c>
      <c r="AG12" s="237">
        <v>45962</v>
      </c>
      <c r="AH12" s="237">
        <v>46022</v>
      </c>
      <c r="AI12" s="146"/>
      <c r="AJ12" s="106" t="s">
        <v>619</v>
      </c>
      <c r="AK12" s="144"/>
      <c r="AL12" s="274">
        <v>4</v>
      </c>
      <c r="AM12" s="274">
        <v>0</v>
      </c>
      <c r="AN12" s="277">
        <f>+AM12/AL12</f>
        <v>0</v>
      </c>
      <c r="AO12" s="274">
        <v>4</v>
      </c>
      <c r="AP12" s="274"/>
      <c r="AQ12" s="277">
        <f>+AP12/AO12</f>
        <v>0</v>
      </c>
      <c r="AR12" s="274">
        <v>4</v>
      </c>
      <c r="AS12" s="274"/>
      <c r="AT12" s="277">
        <f>+AS12/AR12</f>
        <v>0</v>
      </c>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row>
    <row r="13" spans="1:100" s="158" customFormat="1" ht="94.5" customHeight="1" x14ac:dyDescent="0.25">
      <c r="A13" s="461"/>
      <c r="B13" s="488"/>
      <c r="C13" s="488"/>
      <c r="D13" s="488"/>
      <c r="E13" s="489"/>
      <c r="F13" s="488"/>
      <c r="G13" s="485"/>
      <c r="H13" s="486"/>
      <c r="I13" s="481"/>
      <c r="J13" s="487"/>
      <c r="K13" s="481"/>
      <c r="L13" s="486"/>
      <c r="M13" s="481"/>
      <c r="N13" s="482"/>
      <c r="O13" s="245">
        <v>2</v>
      </c>
      <c r="P13" s="263" t="s">
        <v>412</v>
      </c>
      <c r="Q13" s="246" t="str">
        <f>IF(OR(R13="Preventivo",R13="Detectivo"),"Probabilidad",IF(R13="Correctivo","Impacto",""))</f>
        <v>Probabilidad</v>
      </c>
      <c r="R13" s="255" t="s">
        <v>123</v>
      </c>
      <c r="S13" s="255" t="s">
        <v>124</v>
      </c>
      <c r="T13" s="256" t="str">
        <f>IF(AND(R13="Preventivo",S13="Automático"),"50%",IF(AND(R13="Preventivo",S13="Manual"),"40%",IF(AND(R13="Detectivo",S13="Automático"),"40%",IF(AND(R13="Detectivo",S13="Manual"),"30%",IF(AND(R13="Correctivo",S13="Automático"),"35%",IF(AND(R13="Correctivo",S13="Manual"),"25%",""))))))</f>
        <v>40%</v>
      </c>
      <c r="U13" s="255" t="s">
        <v>125</v>
      </c>
      <c r="V13" s="255" t="s">
        <v>126</v>
      </c>
      <c r="W13" s="255" t="s">
        <v>127</v>
      </c>
      <c r="X13" s="259">
        <f>IFERROR(IF(Q13="Probabilidad",(I13-(+I13*T13)),IF(Q13="Impacto",I13,"")),"")</f>
        <v>0</v>
      </c>
      <c r="Y13" s="260" t="str">
        <f>IFERROR(IF(X13="","",IF(X13&lt;=0.2,"Muy Baja",IF(X13&lt;=0.4,"Baja",IF(X13&lt;=0.6,"Media",IF(X13&lt;=0.8,"Alta","Muy Alta"))))),"")</f>
        <v>Muy Baja</v>
      </c>
      <c r="Z13" s="256">
        <f>+X13</f>
        <v>0</v>
      </c>
      <c r="AA13" s="234" t="str">
        <f>IFERROR(IF(AB13="","",IF(AB13&lt;=0.2,"Leve",IF(AB13&lt;=0.4,"Menor",IF(AB13&lt;=0.6,"Moderado",IF(AB13&lt;=0.8,"Mayor","Catastrófico"))))),"")</f>
        <v>Leve</v>
      </c>
      <c r="AB13" s="233">
        <f>IFERROR(IF(Q13="Impacto",(M13-(+M13*T13)),IF(Q13="Probabilidad",M13,"")),"")</f>
        <v>0</v>
      </c>
      <c r="AC13" s="235"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Bajo</v>
      </c>
      <c r="AD13" s="231" t="s">
        <v>128</v>
      </c>
      <c r="AE13" s="236" t="s">
        <v>415</v>
      </c>
      <c r="AF13" s="236" t="s">
        <v>543</v>
      </c>
      <c r="AG13" s="237">
        <v>45870</v>
      </c>
      <c r="AH13" s="237">
        <v>46022</v>
      </c>
      <c r="AI13" s="251"/>
      <c r="AJ13" s="106" t="s">
        <v>619</v>
      </c>
      <c r="AK13" s="251"/>
      <c r="AL13" s="274">
        <v>1</v>
      </c>
      <c r="AM13" s="274">
        <v>0</v>
      </c>
      <c r="AN13" s="277">
        <f t="shared" ref="AN13:AN15" si="0">+AM13/AL13</f>
        <v>0</v>
      </c>
      <c r="AO13" s="274">
        <v>1</v>
      </c>
      <c r="AP13" s="274"/>
      <c r="AQ13" s="277">
        <f t="shared" ref="AQ13:AQ15" si="1">+AP13/AO13</f>
        <v>0</v>
      </c>
      <c r="AR13" s="274">
        <v>2</v>
      </c>
      <c r="AS13" s="274"/>
      <c r="AT13" s="277">
        <f t="shared" ref="AT13:AT15" si="2">+AS13/AR13</f>
        <v>0</v>
      </c>
    </row>
    <row r="14" spans="1:100" s="158" customFormat="1" ht="94.5" customHeight="1" x14ac:dyDescent="0.25">
      <c r="A14" s="461"/>
      <c r="B14" s="488"/>
      <c r="C14" s="488"/>
      <c r="D14" s="488"/>
      <c r="E14" s="489"/>
      <c r="F14" s="488"/>
      <c r="G14" s="485"/>
      <c r="H14" s="486"/>
      <c r="I14" s="481"/>
      <c r="J14" s="487"/>
      <c r="K14" s="481"/>
      <c r="L14" s="486"/>
      <c r="M14" s="481"/>
      <c r="N14" s="482"/>
      <c r="O14" s="245">
        <v>3</v>
      </c>
      <c r="P14" s="263" t="s">
        <v>413</v>
      </c>
      <c r="Q14" s="246" t="s">
        <v>133</v>
      </c>
      <c r="R14" s="255" t="s">
        <v>129</v>
      </c>
      <c r="S14" s="255" t="s">
        <v>124</v>
      </c>
      <c r="T14" s="256" t="str">
        <f>IF(AND(R14="Preventivo",S14="Automático"),"50%",IF(AND(R14="Preventivo",S14="Manual"),"40%",IF(AND(R14="Detectivo",S14="Automático"),"40%",IF(AND(R14="Detectivo",S14="Manual"),"30%",IF(AND(R14="Correctivo",S14="Automático"),"35%",IF(AND(R14="Correctivo",S14="Manual"),"25%",""))))))</f>
        <v>30%</v>
      </c>
      <c r="U14" s="255" t="s">
        <v>125</v>
      </c>
      <c r="V14" s="255" t="s">
        <v>126</v>
      </c>
      <c r="W14" s="255" t="s">
        <v>127</v>
      </c>
      <c r="X14" s="259">
        <f>IFERROR(IF(Q14="Probabilidad",(I14-(+I14*T14)),IF(Q14="Impacto",I14,"")),"")</f>
        <v>0</v>
      </c>
      <c r="Y14" s="260" t="str">
        <f>IFERROR(IF(X14="","",IF(X14&lt;=0.2,"Muy Baja",IF(X14&lt;=0.4,"Baja",IF(X14&lt;=0.6,"Media",IF(X14&lt;=0.8,"Alta","Muy Alta"))))),"")</f>
        <v>Muy Baja</v>
      </c>
      <c r="Z14" s="256">
        <f>+X14</f>
        <v>0</v>
      </c>
      <c r="AA14" s="234" t="str">
        <f>IFERROR(IF(AB14="","",IF(AB14&lt;=0.2,"Leve",IF(AB14&lt;=0.4,"Menor",IF(AB14&lt;=0.6,"Moderado",IF(AB14&lt;=0.8,"Mayor","Catastrófico"))))),"")</f>
        <v>Leve</v>
      </c>
      <c r="AB14" s="233">
        <f>IFERROR(IF(Q14="Impacto",(M14-(+M14*T14)),IF(Q14="Probabilidad",M14,"")),"")</f>
        <v>0</v>
      </c>
      <c r="AC14" s="235" t="str">
        <f>IFERROR(IF(OR(AND(Y14="Muy Baja",AA14="Leve"),AND(Y14="Muy Baja",AA14="Menor"),AND(Y14="Baja",AA14="Leve")),"Bajo",IF(OR(AND(Y14="Muy baja",AA14="Moderado"),AND(Y14="Baja",AA14="Menor"),AND(Y14="Baja",AA14="Moderado"),AND(Y14="Media",AA14="Leve"),AND(Y14="Media",AA14="Menor"),AND(Y14="Media",AA14="Moderado"),AND(Y14="Alta",AA14="Leve"),AND(Y14="Alta",AA14="Menor")),"Moderado",IF(OR(AND(Y14="Muy Baja",AA14="Mayor"),AND(Y14="Baja",AA14="Mayor"),AND(Y14="Media",AA14="Mayor"),AND(Y14="Alta",AA14="Moderado"),AND(Y14="Alta",AA14="Mayor"),AND(Y14="Muy Alta",AA14="Leve"),AND(Y14="Muy Alta",AA14="Menor"),AND(Y14="Muy Alta",AA14="Moderado"),AND(Y14="Muy Alta",AA14="Mayor")),"Alto",IF(OR(AND(Y14="Muy Baja",AA14="Catastrófico"),AND(Y14="Baja",AA14="Catastrófico"),AND(Y14="Media",AA14="Catastrófico"),AND(Y14="Alta",AA14="Catastrófico"),AND(Y14="Muy Alta",AA14="Catastrófico")),"Extremo","")))),"")</f>
        <v>Bajo</v>
      </c>
      <c r="AD14" s="231" t="s">
        <v>128</v>
      </c>
      <c r="AE14" s="236" t="s">
        <v>416</v>
      </c>
      <c r="AF14" s="236" t="s">
        <v>542</v>
      </c>
      <c r="AG14" s="237">
        <v>45717</v>
      </c>
      <c r="AH14" s="237">
        <v>46022</v>
      </c>
      <c r="AI14" s="251"/>
      <c r="AJ14" s="106" t="s">
        <v>619</v>
      </c>
      <c r="AK14" s="251"/>
      <c r="AL14" s="274">
        <v>1</v>
      </c>
      <c r="AM14" s="274">
        <v>0</v>
      </c>
      <c r="AN14" s="277">
        <f t="shared" si="0"/>
        <v>0</v>
      </c>
      <c r="AO14" s="274"/>
      <c r="AP14" s="274"/>
      <c r="AQ14" s="277" t="e">
        <f t="shared" si="1"/>
        <v>#DIV/0!</v>
      </c>
      <c r="AR14" s="274"/>
      <c r="AS14" s="274"/>
      <c r="AT14" s="277" t="e">
        <f t="shared" si="2"/>
        <v>#DIV/0!</v>
      </c>
    </row>
    <row r="15" spans="1:100" s="3" customFormat="1" ht="99.95" customHeight="1" x14ac:dyDescent="0.25">
      <c r="A15" s="460" t="s">
        <v>442</v>
      </c>
      <c r="B15" s="488" t="s">
        <v>245</v>
      </c>
      <c r="C15" s="488" t="s">
        <v>460</v>
      </c>
      <c r="D15" s="488" t="s">
        <v>461</v>
      </c>
      <c r="E15" s="489" t="str">
        <f>+IF(ISTEXT(D15)=TRUE,CONCATENATE(B15," por ",C15," debido a ",D15),"DILIGENCIE LAS CASILLAS ANTERIORES")</f>
        <v xml:space="preserve">Posibilidad de afectación Económico por pago de multas o sanciones debido a fallas en la expedición de licencias de funcionamiento </v>
      </c>
      <c r="F15" s="488" t="s">
        <v>121</v>
      </c>
      <c r="G15" s="485">
        <v>200</v>
      </c>
      <c r="H15" s="486" t="str">
        <f>IF(G15&lt;=0,"",IF(G15&lt;=2,"Muy Baja",IF(G15&lt;=24,"Baja",IF(G15&lt;=500,"Media",IF(G15&lt;=5000,"Alta","Muy Alta")))))</f>
        <v>Media</v>
      </c>
      <c r="I15" s="481">
        <f>IF(H15="","",IF(H15="Muy Baja",0.2,IF(H15="Baja",0.4,IF(H15="Media",0.6,IF(H15="Alta",0.8,IF(H15="Muy Alta",1,))))))</f>
        <v>0.6</v>
      </c>
      <c r="J15" s="487" t="s">
        <v>188</v>
      </c>
      <c r="K15" s="481" t="str">
        <f ca="1">IF(NOT(ISERROR(MATCH(J15,'Tabla Impacto'!$B$221:$B$223,0))),'Tabla Impacto'!$F$223&amp;"Por favor no seleccionar los criterios de impacto(Afectación Económica o presupuestal y Pérdida Reputacional)",J15)</f>
        <v xml:space="preserve">     Entre 50 y 100 SMLMV </v>
      </c>
      <c r="L15" s="486" t="str">
        <f ca="1">IF(OR(K15='Tabla Impacto'!$C$11,K15='Tabla Impacto'!$D$11),"Leve",IF(OR(K15='Tabla Impacto'!$C$12,K15='Tabla Impacto'!$D$12),"Menor",IF(OR(K15='Tabla Impacto'!$C$13,K15='Tabla Impacto'!$D$13),"Moderado",IF(OR(K15='Tabla Impacto'!$C$14,K15='Tabla Impacto'!$D$14),"Mayor",IF(OR(K15='Tabla Impacto'!$C$15,K15='Tabla Impacto'!$D$15),"Catastrófico","")))))</f>
        <v>Moderado</v>
      </c>
      <c r="M15" s="481">
        <f ca="1">IF(L15="","",IF(L15="Leve",0.2,IF(L15="Menor",0.4,IF(L15="Moderado",0.6,IF(L15="Mayor",0.8,IF(L15="Catastrófico",1,))))))</f>
        <v>0.6</v>
      </c>
      <c r="N15" s="482" t="str">
        <f ca="1">IF(OR(AND(H15="Muy Baja",L15="Leve"),AND(H15="Muy Baja",L15="Menor"),AND(H15="Baja",L15="Leve")),"Bajo",IF(OR(AND(H15="Muy baja",L15="Moderado"),AND(H15="Baja",L15="Menor"),AND(H15="Baja",L15="Moderado"),AND(H15="Media",L15="Leve"),AND(H15="Media",L15="Menor"),AND(H15="Media",L15="Moderado"),AND(H15="Alta",L15="Leve"),AND(H15="Alta",L15="Menor")),"Moderado",IF(OR(AND(H15="Muy Baja",L15="Mayor"),AND(H15="Baja",L15="Mayor"),AND(H15="Media",L15="Mayor"),AND(H15="Alta",L15="Moderado"),AND(H15="Alta",L15="Mayor"),AND(H15="Muy Alta",L15="Leve"),AND(H15="Muy Alta",L15="Menor"),AND(H15="Muy Alta",L15="Moderado"),AND(H15="Muy Alta",L15="Mayor")),"Alto",IF(OR(AND(H15="Muy Baja",L15="Catastrófico"),AND(H15="Baja",L15="Catastrófico"),AND(H15="Media",L15="Catastrófico"),AND(H15="Alta",L15="Catastrófico"),AND(H15="Muy Alta",L15="Catastrófico")),"Extremo",""))))</f>
        <v>Moderado</v>
      </c>
      <c r="O15" s="222">
        <v>1</v>
      </c>
      <c r="P15" s="229" t="s">
        <v>462</v>
      </c>
      <c r="Q15" s="230" t="str">
        <f>IF(OR(R15="Preventivo",R15="Detectivo"),"Probabilidad",IF(R15="Correctivo","Impacto",""))</f>
        <v>Probabilidad</v>
      </c>
      <c r="R15" s="231" t="s">
        <v>123</v>
      </c>
      <c r="S15" s="231" t="s">
        <v>124</v>
      </c>
      <c r="T15" s="232" t="str">
        <f>IF(AND(R15="Preventivo",S15="Automático"),"50%",IF(AND(R15="Preventivo",S15="Manual"),"40%",IF(AND(R15="Detectivo",S15="Automático"),"40%",IF(AND(R15="Detectivo",S15="Manual"),"30%",IF(AND(R15="Correctivo",S15="Automático"),"35%",IF(AND(R15="Correctivo",S15="Manual"),"25%",""))))))</f>
        <v>40%</v>
      </c>
      <c r="U15" s="231" t="s">
        <v>125</v>
      </c>
      <c r="V15" s="231" t="s">
        <v>126</v>
      </c>
      <c r="W15" s="231" t="s">
        <v>127</v>
      </c>
      <c r="X15" s="233">
        <f>IFERROR(IF(Q15="Probabilidad",(I15-(+I15*T15)),IF(Q15="Impacto",I15,"")),"")</f>
        <v>0.36</v>
      </c>
      <c r="Y15" s="234" t="str">
        <f>IFERROR(IF(X15="","",IF(X15&lt;=0.2,"Muy Baja",IF(X15&lt;=0.4,"Baja",IF(X15&lt;=0.6,"Media",IF(X15&lt;=0.8,"Alta","Muy Alta"))))),"")</f>
        <v>Baja</v>
      </c>
      <c r="Z15" s="232">
        <f>+X15</f>
        <v>0.36</v>
      </c>
      <c r="AA15" s="234" t="str">
        <f ca="1">IFERROR(IF(AB15="","",IF(AB15&lt;=0.2,"Leve",IF(AB15&lt;=0.4,"Menor",IF(AB15&lt;=0.6,"Moderado",IF(AB15&lt;=0.8,"Mayor","Catastrófico"))))),"")</f>
        <v>Moderado</v>
      </c>
      <c r="AB15" s="233">
        <f ca="1">IFERROR(IF(Q15="Impacto",(M15-(+M15*T15)),IF(Q15="Probabilidad",M15,"")),"")</f>
        <v>0.6</v>
      </c>
      <c r="AC15" s="235" t="str">
        <f ca="1">IFERROR(IF(OR(AND(Y15="Muy Baja",AA15="Leve"),AND(Y15="Muy Baja",AA15="Menor"),AND(Y15="Baja",AA15="Leve")),"Bajo",IF(OR(AND(Y15="Muy baja",AA15="Moderado"),AND(Y15="Baja",AA15="Menor"),AND(Y15="Baja",AA15="Moderado"),AND(Y15="Media",AA15="Leve"),AND(Y15="Media",AA15="Menor"),AND(Y15="Media",AA15="Moderado"),AND(Y15="Alta",AA15="Leve"),AND(Y15="Alta",AA15="Menor")),"Moderado",IF(OR(AND(Y15="Muy Baja",AA15="Mayor"),AND(Y15="Baja",AA15="Mayor"),AND(Y15="Media",AA15="Mayor"),AND(Y15="Alta",AA15="Moderado"),AND(Y15="Alta",AA15="Mayor"),AND(Y15="Muy Alta",AA15="Leve"),AND(Y15="Muy Alta",AA15="Menor"),AND(Y15="Muy Alta",AA15="Moderado"),AND(Y15="Muy Alta",AA15="Mayor")),"Alto",IF(OR(AND(Y15="Muy Baja",AA15="Catastrófico"),AND(Y15="Baja",AA15="Catastrófico"),AND(Y15="Media",AA15="Catastrófico"),AND(Y15="Alta",AA15="Catastrófico"),AND(Y15="Muy Alta",AA15="Catastrófico")),"Extremo","")))),"")</f>
        <v>Moderado</v>
      </c>
      <c r="AD15" s="231" t="s">
        <v>128</v>
      </c>
      <c r="AE15" s="236" t="s">
        <v>463</v>
      </c>
      <c r="AF15" s="236" t="s">
        <v>543</v>
      </c>
      <c r="AG15" s="237">
        <v>45658</v>
      </c>
      <c r="AH15" s="237">
        <v>46022</v>
      </c>
      <c r="AI15" s="146"/>
      <c r="AJ15" s="106" t="s">
        <v>619</v>
      </c>
      <c r="AK15" s="144"/>
      <c r="AL15" s="274">
        <v>1</v>
      </c>
      <c r="AM15" s="274">
        <v>0</v>
      </c>
      <c r="AN15" s="277">
        <f t="shared" si="0"/>
        <v>0</v>
      </c>
      <c r="AO15" s="274">
        <v>1</v>
      </c>
      <c r="AP15" s="274"/>
      <c r="AQ15" s="277">
        <f t="shared" si="1"/>
        <v>0</v>
      </c>
      <c r="AR15" s="274">
        <v>1</v>
      </c>
      <c r="AS15" s="274"/>
      <c r="AT15" s="277">
        <f t="shared" si="2"/>
        <v>0</v>
      </c>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row>
    <row r="16" spans="1:100" s="158" customFormat="1" ht="94.5" customHeight="1" x14ac:dyDescent="0.25">
      <c r="A16" s="460"/>
      <c r="B16" s="488"/>
      <c r="C16" s="488"/>
      <c r="D16" s="488"/>
      <c r="E16" s="489"/>
      <c r="F16" s="488"/>
      <c r="G16" s="485"/>
      <c r="H16" s="486"/>
      <c r="I16" s="481"/>
      <c r="J16" s="487"/>
      <c r="K16" s="481"/>
      <c r="L16" s="486"/>
      <c r="M16" s="481"/>
      <c r="N16" s="482"/>
      <c r="O16" s="245"/>
      <c r="P16" s="263"/>
      <c r="Q16" s="246"/>
      <c r="R16" s="255"/>
      <c r="S16" s="255"/>
      <c r="T16" s="256"/>
      <c r="U16" s="255"/>
      <c r="V16" s="255"/>
      <c r="W16" s="255"/>
      <c r="X16" s="259"/>
      <c r="Y16" s="260"/>
      <c r="Z16" s="256"/>
      <c r="AA16" s="260"/>
      <c r="AB16" s="259"/>
      <c r="AC16" s="257"/>
      <c r="AD16" s="231"/>
      <c r="AE16" s="236"/>
      <c r="AF16" s="236"/>
      <c r="AG16" s="237"/>
      <c r="AH16" s="237"/>
      <c r="AI16" s="251"/>
      <c r="AJ16" s="251"/>
      <c r="AK16" s="251"/>
      <c r="AL16" s="274"/>
      <c r="AM16" s="274"/>
      <c r="AN16" s="277"/>
      <c r="AO16" s="274"/>
      <c r="AP16" s="274"/>
      <c r="AQ16" s="277"/>
      <c r="AR16" s="274"/>
      <c r="AS16" s="274"/>
      <c r="AT16" s="277"/>
    </row>
    <row r="17" spans="1:46" s="158" customFormat="1" ht="94.5" customHeight="1" x14ac:dyDescent="0.25">
      <c r="A17" s="460"/>
      <c r="B17" s="488"/>
      <c r="C17" s="488"/>
      <c r="D17" s="488"/>
      <c r="E17" s="489"/>
      <c r="F17" s="488"/>
      <c r="G17" s="485"/>
      <c r="H17" s="486"/>
      <c r="I17" s="481"/>
      <c r="J17" s="487"/>
      <c r="K17" s="481"/>
      <c r="L17" s="486"/>
      <c r="M17" s="481"/>
      <c r="N17" s="482"/>
      <c r="O17" s="245"/>
      <c r="P17" s="263"/>
      <c r="Q17" s="246"/>
      <c r="R17" s="255"/>
      <c r="S17" s="255"/>
      <c r="T17" s="256"/>
      <c r="U17" s="255"/>
      <c r="V17" s="255"/>
      <c r="W17" s="255"/>
      <c r="X17" s="259"/>
      <c r="Y17" s="260"/>
      <c r="Z17" s="256"/>
      <c r="AA17" s="260"/>
      <c r="AB17" s="259"/>
      <c r="AC17" s="257"/>
      <c r="AD17" s="231"/>
      <c r="AE17" s="236"/>
      <c r="AF17" s="236"/>
      <c r="AG17" s="237"/>
      <c r="AH17" s="237"/>
      <c r="AI17" s="251"/>
      <c r="AJ17" s="251"/>
      <c r="AK17" s="251"/>
      <c r="AL17" s="274"/>
      <c r="AM17" s="274"/>
      <c r="AN17" s="277"/>
      <c r="AO17" s="274"/>
      <c r="AP17" s="274"/>
      <c r="AQ17" s="277"/>
      <c r="AR17" s="274"/>
      <c r="AS17" s="274"/>
      <c r="AT17" s="277"/>
    </row>
    <row r="18" spans="1:46" ht="33.950000000000003" customHeight="1" x14ac:dyDescent="0.3">
      <c r="A18" s="26"/>
      <c r="B18" s="26"/>
      <c r="C18" s="26"/>
      <c r="D18" s="26"/>
      <c r="E18" s="7"/>
      <c r="F18" s="25"/>
      <c r="G18" s="7"/>
      <c r="H18" s="7"/>
      <c r="I18" s="7"/>
      <c r="J18" s="7"/>
      <c r="K18" s="7"/>
      <c r="L18" s="7"/>
      <c r="M18" s="7"/>
      <c r="N18" s="7"/>
      <c r="O18" s="25"/>
      <c r="P18" s="147"/>
      <c r="Q18" s="7"/>
      <c r="R18" s="7"/>
      <c r="S18" s="7"/>
      <c r="T18" s="7"/>
      <c r="U18" s="7"/>
      <c r="V18" s="7"/>
      <c r="W18" s="7"/>
      <c r="X18" s="7"/>
      <c r="Y18" s="7"/>
      <c r="Z18" s="7"/>
      <c r="AA18" s="7"/>
      <c r="AB18" s="7"/>
      <c r="AC18" s="7"/>
      <c r="AD18" s="7"/>
      <c r="AE18" s="7"/>
      <c r="AF18" s="7"/>
      <c r="AG18" s="7"/>
      <c r="AH18" s="7"/>
      <c r="AI18" s="7"/>
      <c r="AJ18" s="7"/>
      <c r="AK18" s="7"/>
      <c r="AL18" s="274">
        <f>SUM(AL12:AL17)</f>
        <v>7</v>
      </c>
      <c r="AM18" s="274">
        <f>SUM(AM12:AM17)</f>
        <v>0</v>
      </c>
      <c r="AN18" s="277">
        <f>+AM18/AL18</f>
        <v>0</v>
      </c>
      <c r="AO18" s="274">
        <f>SUM(AO12:AO17)</f>
        <v>6</v>
      </c>
      <c r="AP18" s="274">
        <f>SUM(AP12:AP17)</f>
        <v>0</v>
      </c>
      <c r="AQ18" s="277">
        <f>+AP18/AO18</f>
        <v>0</v>
      </c>
      <c r="AR18" s="274">
        <f>SUM(AR12:AR17)</f>
        <v>7</v>
      </c>
      <c r="AS18" s="274">
        <f>SUM(AS12:AS17)</f>
        <v>0</v>
      </c>
      <c r="AT18" s="277">
        <f>+AS18/AR18</f>
        <v>0</v>
      </c>
    </row>
    <row r="19" spans="1:46" x14ac:dyDescent="0.3">
      <c r="A19" s="26"/>
      <c r="B19" s="26"/>
      <c r="C19" s="26"/>
      <c r="D19" s="26"/>
      <c r="E19" s="7"/>
      <c r="F19" s="25"/>
      <c r="G19" s="7"/>
      <c r="H19" s="7"/>
      <c r="I19" s="7"/>
      <c r="J19" s="7"/>
      <c r="K19" s="7"/>
      <c r="L19" s="7"/>
      <c r="M19" s="7"/>
      <c r="N19" s="7"/>
      <c r="O19" s="25"/>
      <c r="P19" s="14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row>
    <row r="20" spans="1:46" x14ac:dyDescent="0.3">
      <c r="A20" s="26"/>
      <c r="B20" s="26"/>
      <c r="C20" s="26"/>
      <c r="D20" s="26"/>
      <c r="E20" s="7"/>
      <c r="F20" s="25"/>
      <c r="G20" s="7"/>
      <c r="H20" s="7"/>
      <c r="I20" s="7"/>
      <c r="J20" s="7"/>
      <c r="K20" s="7"/>
      <c r="L20" s="7"/>
      <c r="M20" s="7"/>
      <c r="N20" s="7"/>
      <c r="O20" s="25"/>
      <c r="P20" s="14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row>
    <row r="21" spans="1:46" x14ac:dyDescent="0.3">
      <c r="A21" s="26"/>
      <c r="B21" s="26"/>
      <c r="C21" s="26"/>
      <c r="D21" s="26"/>
      <c r="E21" s="7"/>
      <c r="F21" s="25"/>
      <c r="G21" s="7"/>
      <c r="H21" s="7"/>
      <c r="I21" s="7"/>
      <c r="J21" s="7"/>
      <c r="K21" s="7"/>
      <c r="L21" s="7"/>
      <c r="M21" s="7"/>
      <c r="N21" s="7"/>
      <c r="O21" s="25"/>
      <c r="P21" s="14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row>
    <row r="22" spans="1:46" x14ac:dyDescent="0.3">
      <c r="A22" s="26"/>
      <c r="B22" s="26"/>
      <c r="C22" s="26"/>
      <c r="D22" s="26"/>
      <c r="E22" s="7"/>
      <c r="F22" s="25"/>
      <c r="G22" s="7"/>
      <c r="H22" s="7"/>
      <c r="I22" s="7"/>
      <c r="J22" s="7"/>
      <c r="K22" s="7"/>
      <c r="L22" s="7"/>
      <c r="M22" s="7"/>
      <c r="N22" s="7"/>
      <c r="O22" s="25"/>
      <c r="P22" s="14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row>
    <row r="23" spans="1:46" x14ac:dyDescent="0.3">
      <c r="A23" s="26"/>
      <c r="B23" s="26"/>
      <c r="C23" s="26"/>
      <c r="D23" s="26"/>
      <c r="E23" s="7"/>
      <c r="F23" s="25"/>
      <c r="G23" s="7"/>
      <c r="H23" s="7"/>
      <c r="I23" s="7"/>
      <c r="J23" s="7"/>
      <c r="K23" s="7"/>
      <c r="L23" s="7"/>
      <c r="M23" s="7"/>
      <c r="N23" s="7"/>
      <c r="O23" s="25"/>
      <c r="P23" s="14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row>
    <row r="24" spans="1:46" x14ac:dyDescent="0.3">
      <c r="A24" s="26"/>
      <c r="B24" s="26"/>
      <c r="C24" s="26"/>
      <c r="D24" s="26"/>
      <c r="E24" s="7"/>
      <c r="F24" s="25"/>
      <c r="G24" s="7"/>
      <c r="H24" s="7"/>
      <c r="I24" s="7"/>
      <c r="J24" s="7"/>
      <c r="K24" s="7"/>
      <c r="L24" s="7"/>
      <c r="M24" s="7"/>
      <c r="N24" s="7"/>
      <c r="O24" s="25"/>
      <c r="P24" s="14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row>
    <row r="25" spans="1:46" x14ac:dyDescent="0.3">
      <c r="A25" s="26"/>
      <c r="B25" s="26"/>
      <c r="C25" s="26"/>
      <c r="D25" s="26"/>
      <c r="E25" s="7"/>
      <c r="F25" s="25"/>
      <c r="G25" s="7"/>
      <c r="H25" s="7"/>
      <c r="I25" s="7"/>
      <c r="J25" s="7"/>
      <c r="K25" s="7"/>
      <c r="L25" s="7"/>
      <c r="M25" s="7"/>
      <c r="N25" s="7"/>
      <c r="O25" s="25"/>
      <c r="P25" s="14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row>
    <row r="26" spans="1:46" x14ac:dyDescent="0.3">
      <c r="A26" s="26"/>
      <c r="B26" s="26"/>
      <c r="C26" s="26"/>
      <c r="D26" s="26"/>
      <c r="E26" s="7"/>
      <c r="F26" s="25"/>
      <c r="G26" s="7"/>
      <c r="H26" s="7"/>
      <c r="I26" s="7"/>
      <c r="J26" s="7"/>
      <c r="K26" s="7"/>
      <c r="L26" s="7"/>
      <c r="M26" s="7"/>
      <c r="N26" s="7"/>
      <c r="O26" s="25"/>
      <c r="P26" s="14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row>
    <row r="27" spans="1:46" x14ac:dyDescent="0.3">
      <c r="A27" s="26"/>
      <c r="B27" s="26"/>
      <c r="C27" s="26"/>
      <c r="D27" s="26"/>
      <c r="E27" s="7"/>
      <c r="F27" s="25"/>
      <c r="G27" s="7"/>
      <c r="H27" s="7"/>
      <c r="I27" s="7"/>
      <c r="J27" s="7"/>
      <c r="K27" s="7"/>
      <c r="L27" s="7"/>
      <c r="M27" s="7"/>
      <c r="N27" s="7"/>
      <c r="O27" s="25"/>
      <c r="P27" s="14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row>
    <row r="28" spans="1:46" x14ac:dyDescent="0.3">
      <c r="A28" s="26"/>
      <c r="B28" s="26"/>
      <c r="C28" s="26"/>
      <c r="D28" s="26"/>
      <c r="E28" s="7"/>
      <c r="F28" s="25"/>
      <c r="G28" s="7"/>
      <c r="H28" s="7"/>
      <c r="I28" s="7"/>
      <c r="J28" s="7"/>
      <c r="K28" s="7"/>
      <c r="L28" s="7"/>
      <c r="M28" s="7"/>
      <c r="N28" s="7"/>
      <c r="O28" s="25"/>
      <c r="P28" s="14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row>
    <row r="29" spans="1:46" x14ac:dyDescent="0.3">
      <c r="A29" s="26"/>
      <c r="B29" s="26"/>
      <c r="C29" s="26"/>
      <c r="D29" s="26"/>
      <c r="E29" s="7"/>
      <c r="F29" s="25"/>
      <c r="G29" s="7"/>
      <c r="H29" s="7"/>
      <c r="I29" s="7"/>
      <c r="J29" s="7"/>
      <c r="K29" s="7"/>
      <c r="L29" s="7"/>
      <c r="M29" s="7"/>
      <c r="N29" s="7"/>
      <c r="O29" s="25"/>
      <c r="P29" s="14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row>
    <row r="30" spans="1:46" x14ac:dyDescent="0.3">
      <c r="A30" s="26"/>
      <c r="B30" s="26"/>
      <c r="C30" s="26"/>
      <c r="D30" s="26"/>
      <c r="E30" s="7"/>
      <c r="F30" s="25"/>
      <c r="G30" s="7"/>
      <c r="H30" s="7"/>
      <c r="I30" s="7"/>
      <c r="J30" s="7"/>
      <c r="K30" s="7"/>
      <c r="L30" s="7"/>
      <c r="M30" s="7"/>
      <c r="N30" s="7"/>
      <c r="O30" s="25"/>
      <c r="P30" s="14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row>
    <row r="31" spans="1:46" x14ac:dyDescent="0.3">
      <c r="A31" s="26"/>
      <c r="B31" s="26"/>
      <c r="C31" s="26"/>
      <c r="D31" s="26"/>
      <c r="E31" s="7"/>
      <c r="F31" s="25"/>
      <c r="G31" s="7"/>
      <c r="H31" s="7"/>
      <c r="I31" s="7"/>
      <c r="J31" s="7"/>
      <c r="K31" s="7"/>
      <c r="L31" s="7"/>
      <c r="M31" s="7"/>
      <c r="N31" s="7"/>
      <c r="O31" s="25"/>
      <c r="P31" s="14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row>
    <row r="32" spans="1:46" x14ac:dyDescent="0.3">
      <c r="A32" s="26"/>
      <c r="B32" s="26"/>
      <c r="C32" s="26"/>
      <c r="D32" s="26"/>
      <c r="E32" s="7"/>
      <c r="F32" s="25"/>
      <c r="G32" s="7"/>
      <c r="H32" s="7"/>
      <c r="I32" s="7"/>
      <c r="J32" s="7"/>
      <c r="K32" s="7"/>
      <c r="L32" s="7"/>
      <c r="M32" s="7"/>
      <c r="N32" s="7"/>
      <c r="O32" s="25"/>
      <c r="P32" s="14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row>
    <row r="33" spans="1:46" x14ac:dyDescent="0.3">
      <c r="A33" s="26"/>
      <c r="B33" s="26"/>
      <c r="C33" s="26"/>
      <c r="D33" s="26"/>
      <c r="E33" s="7"/>
      <c r="F33" s="25"/>
      <c r="G33" s="7"/>
      <c r="H33" s="7"/>
      <c r="I33" s="7"/>
      <c r="J33" s="7"/>
      <c r="K33" s="7"/>
      <c r="L33" s="7"/>
      <c r="M33" s="7"/>
      <c r="N33" s="7"/>
      <c r="O33" s="25"/>
      <c r="P33" s="14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row>
    <row r="34" spans="1:46" x14ac:dyDescent="0.3">
      <c r="A34" s="26"/>
      <c r="B34" s="26"/>
      <c r="C34" s="26"/>
      <c r="D34" s="26"/>
      <c r="E34" s="7"/>
      <c r="F34" s="25"/>
      <c r="G34" s="7"/>
      <c r="H34" s="7"/>
      <c r="I34" s="7"/>
      <c r="J34" s="7"/>
      <c r="K34" s="7"/>
      <c r="L34" s="7"/>
      <c r="M34" s="7"/>
      <c r="N34" s="7"/>
      <c r="O34" s="25"/>
      <c r="P34" s="14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row>
    <row r="35" spans="1:46" x14ac:dyDescent="0.3">
      <c r="A35" s="26"/>
      <c r="B35" s="26"/>
      <c r="C35" s="26"/>
      <c r="D35" s="26"/>
      <c r="E35" s="7"/>
      <c r="F35" s="25"/>
      <c r="G35" s="7"/>
      <c r="H35" s="7"/>
      <c r="I35" s="7"/>
      <c r="J35" s="7"/>
      <c r="K35" s="7"/>
      <c r="L35" s="7"/>
      <c r="M35" s="7"/>
      <c r="N35" s="7"/>
      <c r="O35" s="25"/>
      <c r="P35" s="14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row>
    <row r="36" spans="1:46" x14ac:dyDescent="0.3">
      <c r="A36" s="26"/>
      <c r="B36" s="26"/>
      <c r="C36" s="26"/>
      <c r="D36" s="26"/>
      <c r="E36" s="7"/>
      <c r="F36" s="25"/>
      <c r="G36" s="7"/>
      <c r="H36" s="7"/>
      <c r="I36" s="7"/>
      <c r="J36" s="7"/>
      <c r="K36" s="7"/>
      <c r="L36" s="7"/>
      <c r="M36" s="7"/>
      <c r="N36" s="7"/>
      <c r="O36" s="25"/>
      <c r="P36" s="14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row>
    <row r="37" spans="1:46" x14ac:dyDescent="0.3">
      <c r="A37" s="26"/>
      <c r="B37" s="26"/>
      <c r="C37" s="26"/>
      <c r="D37" s="26"/>
      <c r="E37" s="7"/>
      <c r="F37" s="25"/>
      <c r="G37" s="7"/>
      <c r="H37" s="7"/>
      <c r="I37" s="7"/>
      <c r="J37" s="7"/>
      <c r="K37" s="7"/>
      <c r="L37" s="7"/>
      <c r="M37" s="7"/>
      <c r="N37" s="7"/>
      <c r="O37" s="25"/>
      <c r="P37" s="14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row>
    <row r="38" spans="1:46" x14ac:dyDescent="0.3">
      <c r="A38" s="26"/>
      <c r="B38" s="26"/>
      <c r="C38" s="26"/>
      <c r="D38" s="26"/>
      <c r="E38" s="7"/>
      <c r="F38" s="25"/>
      <c r="G38" s="7"/>
      <c r="H38" s="7"/>
      <c r="I38" s="7"/>
      <c r="J38" s="7"/>
      <c r="K38" s="7"/>
      <c r="L38" s="7"/>
      <c r="M38" s="7"/>
      <c r="N38" s="7"/>
      <c r="O38" s="25"/>
      <c r="P38" s="14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row>
    <row r="39" spans="1:46" x14ac:dyDescent="0.3">
      <c r="A39" s="26"/>
      <c r="B39" s="26"/>
      <c r="C39" s="26"/>
      <c r="D39" s="26"/>
      <c r="E39" s="7"/>
      <c r="F39" s="25"/>
      <c r="G39" s="7"/>
      <c r="H39" s="7"/>
      <c r="I39" s="7"/>
      <c r="J39" s="7"/>
      <c r="K39" s="7"/>
      <c r="L39" s="7"/>
      <c r="M39" s="7"/>
      <c r="N39" s="7"/>
      <c r="O39" s="25"/>
      <c r="P39" s="14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row>
    <row r="40" spans="1:46" x14ac:dyDescent="0.3">
      <c r="A40" s="26"/>
      <c r="B40" s="26"/>
      <c r="C40" s="26"/>
      <c r="D40" s="26"/>
      <c r="E40" s="7"/>
      <c r="F40" s="25"/>
      <c r="G40" s="7"/>
      <c r="H40" s="7"/>
      <c r="I40" s="7"/>
      <c r="J40" s="7"/>
      <c r="K40" s="7"/>
      <c r="L40" s="7"/>
      <c r="M40" s="7"/>
      <c r="N40" s="7"/>
      <c r="O40" s="25"/>
      <c r="P40" s="14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row>
    <row r="41" spans="1:46" x14ac:dyDescent="0.3">
      <c r="A41" s="26"/>
      <c r="B41" s="26"/>
      <c r="C41" s="26"/>
      <c r="D41" s="26"/>
      <c r="E41" s="7"/>
      <c r="F41" s="25"/>
      <c r="G41" s="7"/>
      <c r="H41" s="7"/>
      <c r="I41" s="7"/>
      <c r="J41" s="7"/>
      <c r="K41" s="7"/>
      <c r="L41" s="7"/>
      <c r="M41" s="7"/>
      <c r="N41" s="7"/>
      <c r="O41" s="25"/>
      <c r="P41" s="14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row>
    <row r="42" spans="1:46" x14ac:dyDescent="0.3">
      <c r="A42" s="26"/>
      <c r="B42" s="26"/>
      <c r="C42" s="26"/>
      <c r="D42" s="26"/>
      <c r="E42" s="7"/>
      <c r="F42" s="25"/>
      <c r="G42" s="7"/>
      <c r="H42" s="7"/>
      <c r="I42" s="7"/>
      <c r="J42" s="7"/>
      <c r="K42" s="7"/>
      <c r="L42" s="7"/>
      <c r="M42" s="7"/>
      <c r="N42" s="7"/>
      <c r="O42" s="25"/>
      <c r="P42" s="14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row>
    <row r="43" spans="1:46" x14ac:dyDescent="0.3">
      <c r="A43" s="26"/>
      <c r="B43" s="26"/>
      <c r="C43" s="26"/>
      <c r="D43" s="26"/>
      <c r="E43" s="7"/>
      <c r="F43" s="25"/>
      <c r="G43" s="7"/>
      <c r="H43" s="7"/>
      <c r="I43" s="7"/>
      <c r="J43" s="7"/>
      <c r="K43" s="7"/>
      <c r="L43" s="7"/>
      <c r="M43" s="7"/>
      <c r="N43" s="7"/>
      <c r="O43" s="25"/>
      <c r="P43" s="14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row>
    <row r="44" spans="1:46" x14ac:dyDescent="0.3">
      <c r="A44" s="26"/>
      <c r="B44" s="26"/>
      <c r="C44" s="26"/>
      <c r="D44" s="26"/>
      <c r="E44" s="7"/>
      <c r="F44" s="25"/>
      <c r="G44" s="7"/>
      <c r="H44" s="7"/>
      <c r="I44" s="7"/>
      <c r="J44" s="7"/>
      <c r="K44" s="7"/>
      <c r="L44" s="7"/>
      <c r="M44" s="7"/>
      <c r="N44" s="7"/>
      <c r="O44" s="25"/>
      <c r="P44" s="14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row>
    <row r="45" spans="1:46" x14ac:dyDescent="0.3">
      <c r="A45" s="26"/>
      <c r="B45" s="26"/>
      <c r="C45" s="26"/>
      <c r="D45" s="26"/>
      <c r="E45" s="7"/>
      <c r="F45" s="25"/>
      <c r="G45" s="7"/>
      <c r="H45" s="7"/>
      <c r="I45" s="7"/>
      <c r="J45" s="7"/>
      <c r="K45" s="7"/>
      <c r="L45" s="7"/>
      <c r="M45" s="7"/>
      <c r="N45" s="7"/>
      <c r="O45" s="25"/>
      <c r="P45" s="14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row>
    <row r="46" spans="1:46" x14ac:dyDescent="0.3">
      <c r="A46" s="26"/>
      <c r="B46" s="26"/>
      <c r="C46" s="26"/>
      <c r="D46" s="26"/>
      <c r="E46" s="7"/>
      <c r="F46" s="25"/>
      <c r="G46" s="7"/>
      <c r="H46" s="7"/>
      <c r="I46" s="7"/>
      <c r="J46" s="7"/>
      <c r="K46" s="7"/>
      <c r="L46" s="7"/>
      <c r="M46" s="7"/>
      <c r="N46" s="7"/>
      <c r="O46" s="25"/>
      <c r="P46" s="14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row>
    <row r="47" spans="1:46" x14ac:dyDescent="0.3">
      <c r="A47" s="26"/>
      <c r="B47" s="26"/>
      <c r="C47" s="26"/>
      <c r="D47" s="26"/>
      <c r="E47" s="7"/>
      <c r="F47" s="25"/>
      <c r="G47" s="7"/>
      <c r="H47" s="7"/>
      <c r="I47" s="7"/>
      <c r="J47" s="7"/>
      <c r="K47" s="7"/>
      <c r="L47" s="7"/>
      <c r="M47" s="7"/>
      <c r="N47" s="7"/>
      <c r="O47" s="25"/>
      <c r="P47" s="14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row>
    <row r="48" spans="1:46" x14ac:dyDescent="0.3">
      <c r="A48" s="26"/>
      <c r="B48" s="26"/>
      <c r="C48" s="26"/>
      <c r="D48" s="26"/>
      <c r="E48" s="7"/>
      <c r="F48" s="25"/>
      <c r="G48" s="7"/>
      <c r="H48" s="7"/>
      <c r="I48" s="7"/>
      <c r="J48" s="7"/>
      <c r="K48" s="7"/>
      <c r="L48" s="7"/>
      <c r="M48" s="7"/>
      <c r="N48" s="7"/>
      <c r="O48" s="25"/>
      <c r="P48" s="14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row>
    <row r="49" spans="1:46" x14ac:dyDescent="0.3">
      <c r="A49" s="26"/>
      <c r="B49" s="26"/>
      <c r="C49" s="26"/>
      <c r="D49" s="26"/>
      <c r="E49" s="7"/>
      <c r="F49" s="25"/>
      <c r="G49" s="7"/>
      <c r="H49" s="7"/>
      <c r="I49" s="7"/>
      <c r="J49" s="7"/>
      <c r="K49" s="7"/>
      <c r="L49" s="7"/>
      <c r="M49" s="7"/>
      <c r="N49" s="7"/>
      <c r="O49" s="25"/>
      <c r="P49" s="14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row>
  </sheetData>
  <dataConsolidate/>
  <mergeCells count="82">
    <mergeCell ref="AE9:AK9"/>
    <mergeCell ref="I12:I14"/>
    <mergeCell ref="J12:J14"/>
    <mergeCell ref="K12:K14"/>
    <mergeCell ref="L12:L14"/>
    <mergeCell ref="AG10:AG11"/>
    <mergeCell ref="AL8:AT8"/>
    <mergeCell ref="AL9:AN10"/>
    <mergeCell ref="AO9:AQ10"/>
    <mergeCell ref="AR9:AT10"/>
    <mergeCell ref="N12:N14"/>
    <mergeCell ref="AH10:AH11"/>
    <mergeCell ref="AB10:AB11"/>
    <mergeCell ref="Q10:Q11"/>
    <mergeCell ref="R10:W10"/>
    <mergeCell ref="X10:X11"/>
    <mergeCell ref="Y10:Y11"/>
    <mergeCell ref="Z10:Z11"/>
    <mergeCell ref="AI10:AI11"/>
    <mergeCell ref="AJ10:AJ11"/>
    <mergeCell ref="AK10:AK11"/>
    <mergeCell ref="AF10:AF11"/>
    <mergeCell ref="A12:A14"/>
    <mergeCell ref="B12:B14"/>
    <mergeCell ref="C12:C14"/>
    <mergeCell ref="D12:D14"/>
    <mergeCell ref="E12:E14"/>
    <mergeCell ref="F12:F14"/>
    <mergeCell ref="G12:G14"/>
    <mergeCell ref="AC10:AC11"/>
    <mergeCell ref="AD10:AD11"/>
    <mergeCell ref="AE10:AE11"/>
    <mergeCell ref="H12:H14"/>
    <mergeCell ref="M10:M11"/>
    <mergeCell ref="N10:N11"/>
    <mergeCell ref="O10:O11"/>
    <mergeCell ref="P10:P11"/>
    <mergeCell ref="M12:M14"/>
    <mergeCell ref="K10:K11"/>
    <mergeCell ref="AA10:AA11"/>
    <mergeCell ref="A9:G9"/>
    <mergeCell ref="H9:N9"/>
    <mergeCell ref="O9:W9"/>
    <mergeCell ref="X9:AD9"/>
    <mergeCell ref="F10:F11"/>
    <mergeCell ref="G10:G11"/>
    <mergeCell ref="H10:H11"/>
    <mergeCell ref="I10:I11"/>
    <mergeCell ref="J10:J11"/>
    <mergeCell ref="A10:A11"/>
    <mergeCell ref="B10:B11"/>
    <mergeCell ref="C10:C11"/>
    <mergeCell ref="D10:D11"/>
    <mergeCell ref="E10:E11"/>
    <mergeCell ref="L10:L11"/>
    <mergeCell ref="A8:B8"/>
    <mergeCell ref="C8:N8"/>
    <mergeCell ref="A1:D4"/>
    <mergeCell ref="E1:AI4"/>
    <mergeCell ref="AJ1:AK1"/>
    <mergeCell ref="AJ2:AK2"/>
    <mergeCell ref="AJ3:AK3"/>
    <mergeCell ref="AJ4:AK4"/>
    <mergeCell ref="A6:B6"/>
    <mergeCell ref="C6:N6"/>
    <mergeCell ref="O6:Q6"/>
    <mergeCell ref="A7:B7"/>
    <mergeCell ref="C7:N7"/>
    <mergeCell ref="A15:A17"/>
    <mergeCell ref="B15:B17"/>
    <mergeCell ref="C15:C17"/>
    <mergeCell ref="D15:D17"/>
    <mergeCell ref="E15:E17"/>
    <mergeCell ref="K15:K17"/>
    <mergeCell ref="L15:L17"/>
    <mergeCell ref="M15:M17"/>
    <mergeCell ref="N15:N17"/>
    <mergeCell ref="F15:F17"/>
    <mergeCell ref="G15:G17"/>
    <mergeCell ref="H15:H17"/>
    <mergeCell ref="I15:I17"/>
    <mergeCell ref="J15:J17"/>
  </mergeCells>
  <conditionalFormatting sqref="H12 Y12:Y17">
    <cfRule type="cellIs" dxfId="121" priority="53" operator="equal">
      <formula>"Muy Baja"</formula>
    </cfRule>
    <cfRule type="cellIs" dxfId="120" priority="50" operator="equal">
      <formula>"Alta"</formula>
    </cfRule>
    <cfRule type="cellIs" dxfId="119" priority="49" operator="equal">
      <formula>"Muy Alta"</formula>
    </cfRule>
    <cfRule type="cellIs" dxfId="118" priority="52" operator="equal">
      <formula>"Baja"</formula>
    </cfRule>
    <cfRule type="cellIs" dxfId="117" priority="51" operator="equal">
      <formula>"Media"</formula>
    </cfRule>
  </conditionalFormatting>
  <conditionalFormatting sqref="H15">
    <cfRule type="cellIs" dxfId="116" priority="21" operator="equal">
      <formula>"Alta"</formula>
    </cfRule>
    <cfRule type="cellIs" dxfId="115" priority="22" operator="equal">
      <formula>"Media"</formula>
    </cfRule>
    <cfRule type="cellIs" dxfId="114" priority="23" operator="equal">
      <formula>"Baja"</formula>
    </cfRule>
    <cfRule type="cellIs" dxfId="113" priority="24" operator="equal">
      <formula>"Muy Baja"</formula>
    </cfRule>
    <cfRule type="cellIs" dxfId="112" priority="20" operator="equal">
      <formula>"Muy Alta"</formula>
    </cfRule>
  </conditionalFormatting>
  <conditionalFormatting sqref="K12">
    <cfRule type="containsText" dxfId="111" priority="39" operator="containsText" text="❌">
      <formula>NOT(ISERROR(SEARCH("❌",K12)))</formula>
    </cfRule>
  </conditionalFormatting>
  <conditionalFormatting sqref="K15">
    <cfRule type="containsText" dxfId="110" priority="10" operator="containsText" text="❌">
      <formula>NOT(ISERROR(SEARCH("❌",K15)))</formula>
    </cfRule>
  </conditionalFormatting>
  <conditionalFormatting sqref="L12">
    <cfRule type="cellIs" dxfId="109" priority="44" operator="equal">
      <formula>"Catastrófico"</formula>
    </cfRule>
    <cfRule type="cellIs" dxfId="108" priority="45" operator="equal">
      <formula>"Mayor"</formula>
    </cfRule>
    <cfRule type="cellIs" dxfId="107" priority="46" operator="equal">
      <formula>"Moderado"</formula>
    </cfRule>
    <cfRule type="cellIs" dxfId="106" priority="47" operator="equal">
      <formula>"Menor"</formula>
    </cfRule>
    <cfRule type="cellIs" dxfId="105" priority="48" operator="equal">
      <formula>"Leve"</formula>
    </cfRule>
  </conditionalFormatting>
  <conditionalFormatting sqref="L15">
    <cfRule type="cellIs" dxfId="104" priority="15" operator="equal">
      <formula>"Catastrófico"</formula>
    </cfRule>
    <cfRule type="cellIs" dxfId="103" priority="19" operator="equal">
      <formula>"Leve"</formula>
    </cfRule>
    <cfRule type="cellIs" dxfId="102" priority="18" operator="equal">
      <formula>"Menor"</formula>
    </cfRule>
    <cfRule type="cellIs" dxfId="101" priority="17" operator="equal">
      <formula>"Moderado"</formula>
    </cfRule>
    <cfRule type="cellIs" dxfId="100" priority="16" operator="equal">
      <formula>"Mayor"</formula>
    </cfRule>
  </conditionalFormatting>
  <conditionalFormatting sqref="N12">
    <cfRule type="cellIs" dxfId="99" priority="40" operator="equal">
      <formula>"Extremo"</formula>
    </cfRule>
    <cfRule type="cellIs" dxfId="98" priority="41" operator="equal">
      <formula>"Alto"</formula>
    </cfRule>
    <cfRule type="cellIs" dxfId="97" priority="42" operator="equal">
      <formula>"Moderado"</formula>
    </cfRule>
    <cfRule type="cellIs" dxfId="96" priority="43" operator="equal">
      <formula>"Bajo"</formula>
    </cfRule>
  </conditionalFormatting>
  <conditionalFormatting sqref="N15">
    <cfRule type="cellIs" dxfId="95" priority="11" operator="equal">
      <formula>"Extremo"</formula>
    </cfRule>
    <cfRule type="cellIs" dxfId="94" priority="12" operator="equal">
      <formula>"Alto"</formula>
    </cfRule>
    <cfRule type="cellIs" dxfId="93" priority="13" operator="equal">
      <formula>"Moderado"</formula>
    </cfRule>
    <cfRule type="cellIs" dxfId="92" priority="14" operator="equal">
      <formula>"Bajo"</formula>
    </cfRule>
  </conditionalFormatting>
  <conditionalFormatting sqref="AA12:AA17">
    <cfRule type="cellIs" dxfId="91" priority="5" operator="equal">
      <formula>"Catastrófico"</formula>
    </cfRule>
    <cfRule type="cellIs" dxfId="90" priority="6" operator="equal">
      <formula>"Mayor"</formula>
    </cfRule>
    <cfRule type="cellIs" dxfId="89" priority="7" operator="equal">
      <formula>"Moderado"</formula>
    </cfRule>
    <cfRule type="cellIs" dxfId="88" priority="8" operator="equal">
      <formula>"Menor"</formula>
    </cfRule>
    <cfRule type="cellIs" dxfId="87" priority="9" operator="equal">
      <formula>"Leve"</formula>
    </cfRule>
  </conditionalFormatting>
  <conditionalFormatting sqref="AC12:AC17">
    <cfRule type="cellIs" dxfId="86" priority="2" operator="equal">
      <formula>"Alto"</formula>
    </cfRule>
    <cfRule type="cellIs" dxfId="85" priority="3" operator="equal">
      <formula>"Moderado"</formula>
    </cfRule>
    <cfRule type="cellIs" dxfId="84" priority="4" operator="equal">
      <formula>"Bajo"</formula>
    </cfRule>
    <cfRule type="cellIs" dxfId="83" priority="1" operator="equal">
      <formula>"Extremo"</formula>
    </cfRule>
  </conditionalFormatting>
  <pageMargins left="0.7" right="0.7" top="0.75" bottom="0.75" header="0.3" footer="0.3"/>
  <pageSetup orientation="portrait" r:id="rId1"/>
  <ignoredErrors>
    <ignoredError sqref="E12 E15" unlockedFormula="1"/>
  </ignoredErrors>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C23C2953-053D-3E42-949D-64F38E8C1799}">
          <x14:formula1>
            <xm:f>'Opciones Tratamiento'!$B$13:$B$19</xm:f>
          </x14:formula1>
          <xm:sqref>F12 F15</xm:sqref>
        </x14:dataValidation>
        <x14:dataValidation type="list" allowBlank="1" showInputMessage="1" showErrorMessage="1" xr:uid="{6F0CC5BB-C2E2-C84E-B556-6E06822B96B1}">
          <x14:formula1>
            <xm:f>'Opciones Tratamiento'!$E$2:$E$4</xm:f>
          </x14:formula1>
          <xm:sqref>B12 B15</xm:sqref>
        </x14:dataValidation>
        <x14:dataValidation type="list" allowBlank="1" showInputMessage="1" showErrorMessage="1" xr:uid="{07612F75-4397-8A45-8301-E27DA002F65A}">
          <x14:formula1>
            <xm:f>'Tabla Impacto'!$F$210:$F$221</xm:f>
          </x14:formula1>
          <xm:sqref>J12 J15</xm:sqref>
        </x14:dataValidation>
        <x14:dataValidation type="custom" allowBlank="1" showInputMessage="1" showErrorMessage="1" error="Recuerde que las acciones se generan bajo la medida de mitigar el riesgo" xr:uid="{25655C28-35F4-9E4C-93DB-67B154DACFEF}">
          <x14:formula1>
            <xm:f>IF(OR(AD12='Opciones Tratamiento'!$B$2,AD12='Opciones Tratamiento'!$B$3,AD12='Opciones Tratamiento'!$B$4),ISBLANK(AD12),ISTEXT(AD12))</xm:f>
          </x14:formula1>
          <xm:sqref>AI12 AI15</xm:sqref>
        </x14:dataValidation>
        <x14:dataValidation type="custom" allowBlank="1" showInputMessage="1" showErrorMessage="1" error="Recuerde que las acciones se generan bajo la medida de mitigar el riesgo" xr:uid="{6B6616F0-EA25-594E-8FD2-1E36E91CCBDE}">
          <x14:formula1>
            <xm:f>IF(OR(AD12='Opciones Tratamiento'!$B$2,AD12='Opciones Tratamiento'!$B$3,AD12='Opciones Tratamiento'!$B$4),ISBLANK(AD12),ISTEXT(AD12))</xm:f>
          </x14:formula1>
          <xm:sqref>AJ12:AJ15</xm:sqref>
        </x14:dataValidation>
        <x14:dataValidation type="list" allowBlank="1" showInputMessage="1" showErrorMessage="1" xr:uid="{15F82987-81C6-1E46-AE5E-08E641CF6ADE}">
          <x14:formula1>
            <xm:f>'Opciones Tratamiento'!$B$9:$B$10</xm:f>
          </x14:formula1>
          <xm:sqref>AK12 AK15</xm:sqref>
        </x14:dataValidation>
        <x14:dataValidation type="list" allowBlank="1" showInputMessage="1" showErrorMessage="1" xr:uid="{36F7CD3A-0EE0-0C41-B5F0-2CE6F6EA8F2D}">
          <x14:formula1>
            <xm:f>'Tabla Valoración controles'!$D$4:$D$6</xm:f>
          </x14:formula1>
          <xm:sqref>R12:R17</xm:sqref>
        </x14:dataValidation>
        <x14:dataValidation type="list" allowBlank="1" showInputMessage="1" showErrorMessage="1" xr:uid="{9C3A2173-5A7D-EC47-B1E4-8CD5410E77CC}">
          <x14:formula1>
            <xm:f>'Tabla Valoración controles'!$D$7:$D$8</xm:f>
          </x14:formula1>
          <xm:sqref>S12:S17</xm:sqref>
        </x14:dataValidation>
        <x14:dataValidation type="list" allowBlank="1" showInputMessage="1" showErrorMessage="1" xr:uid="{603CE052-1F7B-FC46-A887-77C75AB5B640}">
          <x14:formula1>
            <xm:f>'Tabla Valoración controles'!$D$9:$D$10</xm:f>
          </x14:formula1>
          <xm:sqref>U12:U17</xm:sqref>
        </x14:dataValidation>
        <x14:dataValidation type="list" allowBlank="1" showInputMessage="1" showErrorMessage="1" xr:uid="{FF3CD5AB-7B73-BE49-BC06-C9072E03F25B}">
          <x14:formula1>
            <xm:f>'Tabla Valoración controles'!$D$11:$D$12</xm:f>
          </x14:formula1>
          <xm:sqref>V12:V17</xm:sqref>
        </x14:dataValidation>
        <x14:dataValidation type="list" allowBlank="1" showInputMessage="1" showErrorMessage="1" xr:uid="{31E8DA9C-DE4C-1743-88DB-33CA288C57A3}">
          <x14:formula1>
            <xm:f>'Tabla Valoración controles'!$D$13:$D$14</xm:f>
          </x14:formula1>
          <xm:sqref>W12:W17</xm:sqref>
        </x14:dataValidation>
        <x14:dataValidation type="list" allowBlank="1" showInputMessage="1" showErrorMessage="1" xr:uid="{C69BCA08-BE49-7D43-A546-0CE7C288521E}">
          <x14:formula1>
            <xm:f>'Opciones Tratamiento'!$B$2:$B$5</xm:f>
          </x14:formula1>
          <xm:sqref>AD12:AD17</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B3E1E-2A71-E545-873A-BDE4FA107554}">
  <dimension ref="A1:CV49"/>
  <sheetViews>
    <sheetView topLeftCell="E1" zoomScale="110" zoomScaleNormal="110" workbookViewId="0">
      <selection activeCell="AS19" sqref="AS19"/>
    </sheetView>
  </sheetViews>
  <sheetFormatPr baseColWidth="10" defaultColWidth="11.42578125" defaultRowHeight="16.5" x14ac:dyDescent="0.3"/>
  <cols>
    <col min="1" max="1" width="4" style="2" bestFit="1" customWidth="1"/>
    <col min="2" max="2" width="14.140625" style="2" customWidth="1"/>
    <col min="3" max="3" width="15.42578125" style="2" customWidth="1"/>
    <col min="4" max="4" width="25.85546875" style="2" customWidth="1"/>
    <col min="5" max="5" width="38.285156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23.140625" style="1" hidden="1" customWidth="1"/>
    <col min="12" max="12" width="17.42578125" style="1" customWidth="1"/>
    <col min="13" max="13" width="6.28515625" style="1" bestFit="1" customWidth="1"/>
    <col min="14" max="14" width="16" style="1" customWidth="1"/>
    <col min="15" max="15" width="5.85546875" style="5" customWidth="1"/>
    <col min="16" max="16" width="43.42578125" style="148"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46.28515625" style="1" customWidth="1"/>
    <col min="32" max="32" width="29.7109375" style="1" customWidth="1"/>
    <col min="33" max="34" width="14.42578125" style="1" customWidth="1"/>
    <col min="35" max="35" width="14.85546875" style="1" customWidth="1"/>
    <col min="36" max="36" width="35.7109375" style="1" customWidth="1"/>
    <col min="37" max="37" width="17.42578125" style="1" customWidth="1"/>
    <col min="38" max="16384" width="11.42578125" style="1"/>
  </cols>
  <sheetData>
    <row r="1" spans="1:100" ht="15" customHeight="1" x14ac:dyDescent="0.3">
      <c r="A1" s="470"/>
      <c r="B1" s="470"/>
      <c r="C1" s="470"/>
      <c r="D1" s="470"/>
      <c r="E1" s="471" t="s">
        <v>87</v>
      </c>
      <c r="F1" s="471"/>
      <c r="G1" s="471"/>
      <c r="H1" s="471"/>
      <c r="I1" s="471"/>
      <c r="J1" s="471"/>
      <c r="K1" s="471"/>
      <c r="L1" s="471"/>
      <c r="M1" s="471"/>
      <c r="N1" s="471"/>
      <c r="O1" s="471"/>
      <c r="P1" s="471"/>
      <c r="Q1" s="471"/>
      <c r="R1" s="471"/>
      <c r="S1" s="471"/>
      <c r="T1" s="471"/>
      <c r="U1" s="471"/>
      <c r="V1" s="471"/>
      <c r="W1" s="471"/>
      <c r="X1" s="471"/>
      <c r="Y1" s="471"/>
      <c r="Z1" s="471"/>
      <c r="AA1" s="471"/>
      <c r="AB1" s="471"/>
      <c r="AC1" s="471"/>
      <c r="AD1" s="471"/>
      <c r="AE1" s="471"/>
      <c r="AF1" s="471"/>
      <c r="AG1" s="471"/>
      <c r="AH1" s="471"/>
      <c r="AI1" s="471"/>
      <c r="AJ1" s="472" t="s">
        <v>240</v>
      </c>
      <c r="AK1" s="472"/>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row>
    <row r="2" spans="1:100" ht="15" customHeight="1" x14ac:dyDescent="0.3">
      <c r="A2" s="470"/>
      <c r="B2" s="470"/>
      <c r="C2" s="470"/>
      <c r="D2" s="470"/>
      <c r="E2" s="471"/>
      <c r="F2" s="471"/>
      <c r="G2" s="471"/>
      <c r="H2" s="471"/>
      <c r="I2" s="471"/>
      <c r="J2" s="471"/>
      <c r="K2" s="471"/>
      <c r="L2" s="471"/>
      <c r="M2" s="471"/>
      <c r="N2" s="471"/>
      <c r="O2" s="471"/>
      <c r="P2" s="471"/>
      <c r="Q2" s="471"/>
      <c r="R2" s="471"/>
      <c r="S2" s="471"/>
      <c r="T2" s="471"/>
      <c r="U2" s="471"/>
      <c r="V2" s="471"/>
      <c r="W2" s="471"/>
      <c r="X2" s="471"/>
      <c r="Y2" s="471"/>
      <c r="Z2" s="471"/>
      <c r="AA2" s="471"/>
      <c r="AB2" s="471"/>
      <c r="AC2" s="471"/>
      <c r="AD2" s="471"/>
      <c r="AE2" s="471"/>
      <c r="AF2" s="471"/>
      <c r="AG2" s="471"/>
      <c r="AH2" s="471"/>
      <c r="AI2" s="471"/>
      <c r="AJ2" s="473" t="s">
        <v>241</v>
      </c>
      <c r="AK2" s="474"/>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row>
    <row r="3" spans="1:100" ht="15" customHeight="1" x14ac:dyDescent="0.3">
      <c r="A3" s="470"/>
      <c r="B3" s="470"/>
      <c r="C3" s="470"/>
      <c r="D3" s="470"/>
      <c r="E3" s="471"/>
      <c r="F3" s="471"/>
      <c r="G3" s="471"/>
      <c r="H3" s="471"/>
      <c r="I3" s="471"/>
      <c r="J3" s="471"/>
      <c r="K3" s="471"/>
      <c r="L3" s="471"/>
      <c r="M3" s="471"/>
      <c r="N3" s="471"/>
      <c r="O3" s="471"/>
      <c r="P3" s="471"/>
      <c r="Q3" s="471"/>
      <c r="R3" s="471"/>
      <c r="S3" s="471"/>
      <c r="T3" s="471"/>
      <c r="U3" s="471"/>
      <c r="V3" s="471"/>
      <c r="W3" s="471"/>
      <c r="X3" s="471"/>
      <c r="Y3" s="471"/>
      <c r="Z3" s="471"/>
      <c r="AA3" s="471"/>
      <c r="AB3" s="471"/>
      <c r="AC3" s="471"/>
      <c r="AD3" s="471"/>
      <c r="AE3" s="471"/>
      <c r="AF3" s="471"/>
      <c r="AG3" s="471"/>
      <c r="AH3" s="471"/>
      <c r="AI3" s="471"/>
      <c r="AJ3" s="473" t="s">
        <v>242</v>
      </c>
      <c r="AK3" s="473"/>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row>
    <row r="4" spans="1:100" ht="15" customHeight="1" x14ac:dyDescent="0.3">
      <c r="A4" s="470"/>
      <c r="B4" s="470"/>
      <c r="C4" s="470"/>
      <c r="D4" s="470"/>
      <c r="E4" s="471"/>
      <c r="F4" s="471"/>
      <c r="G4" s="471"/>
      <c r="H4" s="471"/>
      <c r="I4" s="471"/>
      <c r="J4" s="471"/>
      <c r="K4" s="471"/>
      <c r="L4" s="471"/>
      <c r="M4" s="471"/>
      <c r="N4" s="471"/>
      <c r="O4" s="471"/>
      <c r="P4" s="471"/>
      <c r="Q4" s="471"/>
      <c r="R4" s="471"/>
      <c r="S4" s="471"/>
      <c r="T4" s="471"/>
      <c r="U4" s="471"/>
      <c r="V4" s="471"/>
      <c r="W4" s="471"/>
      <c r="X4" s="471"/>
      <c r="Y4" s="471"/>
      <c r="Z4" s="471"/>
      <c r="AA4" s="471"/>
      <c r="AB4" s="471"/>
      <c r="AC4" s="471"/>
      <c r="AD4" s="471"/>
      <c r="AE4" s="471"/>
      <c r="AF4" s="471"/>
      <c r="AG4" s="471"/>
      <c r="AH4" s="471"/>
      <c r="AI4" s="471"/>
      <c r="AJ4" s="472" t="s">
        <v>88</v>
      </c>
      <c r="AK4" s="472"/>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row>
    <row r="5" spans="1:100" ht="16.5" customHeight="1" x14ac:dyDescent="0.3">
      <c r="A5" s="217"/>
      <c r="B5" s="218"/>
      <c r="C5" s="217"/>
      <c r="D5" s="217"/>
      <c r="E5" s="219"/>
      <c r="F5" s="220"/>
      <c r="G5" s="219"/>
      <c r="H5" s="219"/>
      <c r="I5" s="219"/>
      <c r="J5" s="219"/>
      <c r="K5" s="219"/>
      <c r="L5" s="219"/>
      <c r="M5" s="219"/>
      <c r="N5" s="219"/>
      <c r="O5" s="220"/>
      <c r="P5" s="221"/>
      <c r="Q5" s="219"/>
      <c r="R5" s="219"/>
      <c r="S5" s="219"/>
      <c r="T5" s="219"/>
      <c r="U5" s="219"/>
      <c r="V5" s="219"/>
      <c r="W5" s="219"/>
      <c r="X5" s="219"/>
      <c r="Y5" s="219"/>
      <c r="Z5" s="219"/>
      <c r="AA5" s="219"/>
      <c r="AB5" s="219"/>
      <c r="AC5" s="219"/>
      <c r="AD5" s="219"/>
      <c r="AE5" s="219"/>
      <c r="AF5" s="219"/>
      <c r="AG5" s="219"/>
      <c r="AH5" s="219"/>
      <c r="AI5" s="219"/>
      <c r="AJ5" s="219"/>
      <c r="AK5" s="219"/>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row>
    <row r="6" spans="1:100" ht="26.25" customHeight="1" x14ac:dyDescent="0.3">
      <c r="A6" s="467" t="s">
        <v>89</v>
      </c>
      <c r="B6" s="467"/>
      <c r="C6" s="469" t="s">
        <v>329</v>
      </c>
      <c r="D6" s="469"/>
      <c r="E6" s="469"/>
      <c r="F6" s="469"/>
      <c r="G6" s="469"/>
      <c r="H6" s="469"/>
      <c r="I6" s="469"/>
      <c r="J6" s="469"/>
      <c r="K6" s="469"/>
      <c r="L6" s="469"/>
      <c r="M6" s="469"/>
      <c r="N6" s="469"/>
      <c r="O6" s="475"/>
      <c r="P6" s="475"/>
      <c r="Q6" s="475"/>
      <c r="R6" s="219"/>
      <c r="S6" s="219"/>
      <c r="T6" s="219"/>
      <c r="U6" s="219"/>
      <c r="V6" s="219"/>
      <c r="W6" s="219"/>
      <c r="X6" s="219"/>
      <c r="Y6" s="219"/>
      <c r="Z6" s="219"/>
      <c r="AA6" s="219"/>
      <c r="AB6" s="219"/>
      <c r="AC6" s="219"/>
      <c r="AD6" s="219"/>
      <c r="AE6" s="219"/>
      <c r="AF6" s="219"/>
      <c r="AG6" s="219"/>
      <c r="AH6" s="219"/>
      <c r="AI6" s="219"/>
      <c r="AJ6" s="219"/>
      <c r="AK6" s="219"/>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row>
    <row r="7" spans="1:100" ht="62.1" customHeight="1" x14ac:dyDescent="0.3">
      <c r="A7" s="467" t="s">
        <v>90</v>
      </c>
      <c r="B7" s="467"/>
      <c r="C7" s="468" t="s">
        <v>330</v>
      </c>
      <c r="D7" s="468"/>
      <c r="E7" s="468"/>
      <c r="F7" s="468"/>
      <c r="G7" s="468"/>
      <c r="H7" s="468"/>
      <c r="I7" s="468"/>
      <c r="J7" s="468"/>
      <c r="K7" s="468"/>
      <c r="L7" s="468"/>
      <c r="M7" s="468"/>
      <c r="N7" s="468"/>
      <c r="O7" s="220"/>
      <c r="P7" s="221"/>
      <c r="Q7" s="219"/>
      <c r="R7" s="219"/>
      <c r="S7" s="219"/>
      <c r="T7" s="219"/>
      <c r="U7" s="219"/>
      <c r="V7" s="219"/>
      <c r="W7" s="219"/>
      <c r="X7" s="219"/>
      <c r="Y7" s="219"/>
      <c r="Z7" s="219"/>
      <c r="AA7" s="219"/>
      <c r="AB7" s="219"/>
      <c r="AC7" s="219"/>
      <c r="AD7" s="219"/>
      <c r="AE7" s="219"/>
      <c r="AF7" s="219"/>
      <c r="AG7" s="219"/>
      <c r="AH7" s="219"/>
      <c r="AI7" s="219"/>
      <c r="AJ7" s="219"/>
      <c r="AK7" s="219"/>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row>
    <row r="8" spans="1:100" ht="52.5" customHeight="1" x14ac:dyDescent="0.3">
      <c r="A8" s="467" t="s">
        <v>91</v>
      </c>
      <c r="B8" s="467"/>
      <c r="C8" s="468" t="s">
        <v>331</v>
      </c>
      <c r="D8" s="469"/>
      <c r="E8" s="469"/>
      <c r="F8" s="469"/>
      <c r="G8" s="469"/>
      <c r="H8" s="469"/>
      <c r="I8" s="469"/>
      <c r="J8" s="469"/>
      <c r="K8" s="469"/>
      <c r="L8" s="469"/>
      <c r="M8" s="469"/>
      <c r="N8" s="469"/>
      <c r="O8" s="220"/>
      <c r="P8" s="221"/>
      <c r="Q8" s="219"/>
      <c r="R8" s="219"/>
      <c r="S8" s="219"/>
      <c r="T8" s="219"/>
      <c r="U8" s="219"/>
      <c r="V8" s="219"/>
      <c r="W8" s="219"/>
      <c r="X8" s="219"/>
      <c r="Y8" s="219"/>
      <c r="Z8" s="219"/>
      <c r="AA8" s="219"/>
      <c r="AB8" s="219"/>
      <c r="AC8" s="219"/>
      <c r="AD8" s="219"/>
      <c r="AE8" s="219"/>
      <c r="AF8" s="219"/>
      <c r="AG8" s="219"/>
      <c r="AH8" s="219"/>
      <c r="AI8" s="219"/>
      <c r="AJ8" s="219"/>
      <c r="AK8" s="219"/>
      <c r="AL8" s="422" t="s">
        <v>623</v>
      </c>
      <c r="AM8" s="422"/>
      <c r="AN8" s="422"/>
      <c r="AO8" s="422"/>
      <c r="AP8" s="422"/>
      <c r="AQ8" s="422"/>
      <c r="AR8" s="422"/>
      <c r="AS8" s="422"/>
      <c r="AT8" s="422"/>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row>
    <row r="9" spans="1:100" x14ac:dyDescent="0.3">
      <c r="A9" s="466" t="s">
        <v>92</v>
      </c>
      <c r="B9" s="466"/>
      <c r="C9" s="466"/>
      <c r="D9" s="466"/>
      <c r="E9" s="466"/>
      <c r="F9" s="466"/>
      <c r="G9" s="466"/>
      <c r="H9" s="466" t="s">
        <v>93</v>
      </c>
      <c r="I9" s="466"/>
      <c r="J9" s="466"/>
      <c r="K9" s="466"/>
      <c r="L9" s="466"/>
      <c r="M9" s="466"/>
      <c r="N9" s="466"/>
      <c r="O9" s="466" t="s">
        <v>94</v>
      </c>
      <c r="P9" s="466"/>
      <c r="Q9" s="466"/>
      <c r="R9" s="466"/>
      <c r="S9" s="466"/>
      <c r="T9" s="466"/>
      <c r="U9" s="466"/>
      <c r="V9" s="466"/>
      <c r="W9" s="466"/>
      <c r="X9" s="466" t="s">
        <v>95</v>
      </c>
      <c r="Y9" s="466"/>
      <c r="Z9" s="466"/>
      <c r="AA9" s="466"/>
      <c r="AB9" s="466"/>
      <c r="AC9" s="466"/>
      <c r="AD9" s="466"/>
      <c r="AE9" s="466" t="s">
        <v>96</v>
      </c>
      <c r="AF9" s="466"/>
      <c r="AG9" s="466"/>
      <c r="AH9" s="466"/>
      <c r="AI9" s="466"/>
      <c r="AJ9" s="466"/>
      <c r="AK9" s="466"/>
      <c r="AL9" s="430" t="s">
        <v>620</v>
      </c>
      <c r="AM9" s="430"/>
      <c r="AN9" s="430"/>
      <c r="AO9" s="431" t="s">
        <v>621</v>
      </c>
      <c r="AP9" s="431"/>
      <c r="AQ9" s="431"/>
      <c r="AR9" s="431" t="s">
        <v>622</v>
      </c>
      <c r="AS9" s="431"/>
      <c r="AT9" s="431"/>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row>
    <row r="10" spans="1:100" ht="16.5" customHeight="1" x14ac:dyDescent="0.3">
      <c r="A10" s="477" t="s">
        <v>97</v>
      </c>
      <c r="B10" s="466" t="s">
        <v>22</v>
      </c>
      <c r="C10" s="465" t="s">
        <v>24</v>
      </c>
      <c r="D10" s="465" t="s">
        <v>26</v>
      </c>
      <c r="E10" s="466" t="s">
        <v>28</v>
      </c>
      <c r="F10" s="465" t="s">
        <v>30</v>
      </c>
      <c r="G10" s="465" t="s">
        <v>98</v>
      </c>
      <c r="H10" s="465" t="s">
        <v>99</v>
      </c>
      <c r="I10" s="466" t="s">
        <v>100</v>
      </c>
      <c r="J10" s="465" t="s">
        <v>101</v>
      </c>
      <c r="K10" s="465" t="s">
        <v>102</v>
      </c>
      <c r="L10" s="465" t="s">
        <v>103</v>
      </c>
      <c r="M10" s="466" t="s">
        <v>100</v>
      </c>
      <c r="N10" s="465" t="s">
        <v>36</v>
      </c>
      <c r="O10" s="476" t="s">
        <v>104</v>
      </c>
      <c r="P10" s="465" t="s">
        <v>38</v>
      </c>
      <c r="Q10" s="465" t="s">
        <v>40</v>
      </c>
      <c r="R10" s="465" t="s">
        <v>105</v>
      </c>
      <c r="S10" s="465"/>
      <c r="T10" s="465"/>
      <c r="U10" s="465"/>
      <c r="V10" s="465"/>
      <c r="W10" s="465"/>
      <c r="X10" s="476" t="s">
        <v>106</v>
      </c>
      <c r="Y10" s="476" t="s">
        <v>107</v>
      </c>
      <c r="Z10" s="476" t="s">
        <v>100</v>
      </c>
      <c r="AA10" s="476" t="s">
        <v>108</v>
      </c>
      <c r="AB10" s="476" t="s">
        <v>100</v>
      </c>
      <c r="AC10" s="476" t="s">
        <v>109</v>
      </c>
      <c r="AD10" s="476" t="s">
        <v>56</v>
      </c>
      <c r="AE10" s="465" t="s">
        <v>96</v>
      </c>
      <c r="AF10" s="465" t="s">
        <v>110</v>
      </c>
      <c r="AG10" s="465" t="s">
        <v>111</v>
      </c>
      <c r="AH10" s="465" t="s">
        <v>112</v>
      </c>
      <c r="AI10" s="465" t="s">
        <v>113</v>
      </c>
      <c r="AJ10" s="465" t="s">
        <v>114</v>
      </c>
      <c r="AK10" s="465" t="s">
        <v>60</v>
      </c>
      <c r="AL10" s="430"/>
      <c r="AM10" s="430"/>
      <c r="AN10" s="430"/>
      <c r="AO10" s="431"/>
      <c r="AP10" s="431"/>
      <c r="AQ10" s="431"/>
      <c r="AR10" s="431"/>
      <c r="AS10" s="431"/>
      <c r="AT10" s="431"/>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row>
    <row r="11" spans="1:100" s="4" customFormat="1" ht="94.5" customHeight="1" x14ac:dyDescent="0.25">
      <c r="A11" s="477"/>
      <c r="B11" s="466"/>
      <c r="C11" s="465"/>
      <c r="D11" s="465"/>
      <c r="E11" s="466"/>
      <c r="F11" s="465"/>
      <c r="G11" s="465"/>
      <c r="H11" s="465"/>
      <c r="I11" s="466"/>
      <c r="J11" s="465"/>
      <c r="K11" s="465"/>
      <c r="L11" s="466"/>
      <c r="M11" s="466"/>
      <c r="N11" s="465"/>
      <c r="O11" s="476"/>
      <c r="P11" s="465"/>
      <c r="Q11" s="465"/>
      <c r="R11" s="6" t="s">
        <v>115</v>
      </c>
      <c r="S11" s="6" t="s">
        <v>116</v>
      </c>
      <c r="T11" s="6" t="s">
        <v>117</v>
      </c>
      <c r="U11" s="6" t="s">
        <v>118</v>
      </c>
      <c r="V11" s="6" t="s">
        <v>119</v>
      </c>
      <c r="W11" s="6" t="s">
        <v>120</v>
      </c>
      <c r="X11" s="476"/>
      <c r="Y11" s="476"/>
      <c r="Z11" s="476"/>
      <c r="AA11" s="476"/>
      <c r="AB11" s="476"/>
      <c r="AC11" s="476"/>
      <c r="AD11" s="476"/>
      <c r="AE11" s="465"/>
      <c r="AF11" s="465"/>
      <c r="AG11" s="465"/>
      <c r="AH11" s="465"/>
      <c r="AI11" s="465"/>
      <c r="AJ11" s="465"/>
      <c r="AK11" s="465"/>
      <c r="AL11" s="280" t="s">
        <v>624</v>
      </c>
      <c r="AM11" s="280" t="s">
        <v>625</v>
      </c>
      <c r="AN11" s="281" t="s">
        <v>100</v>
      </c>
      <c r="AO11" s="280" t="s">
        <v>624</v>
      </c>
      <c r="AP11" s="280" t="s">
        <v>625</v>
      </c>
      <c r="AQ11" s="281" t="s">
        <v>100</v>
      </c>
      <c r="AR11" s="280" t="s">
        <v>624</v>
      </c>
      <c r="AS11" s="280" t="s">
        <v>625</v>
      </c>
      <c r="AT11" s="281" t="s">
        <v>100</v>
      </c>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V11" s="23"/>
    </row>
    <row r="12" spans="1:100" s="3" customFormat="1" ht="99.95" customHeight="1" x14ac:dyDescent="0.25">
      <c r="A12" s="461">
        <v>1</v>
      </c>
      <c r="B12" s="488" t="s">
        <v>247</v>
      </c>
      <c r="C12" s="488" t="s">
        <v>332</v>
      </c>
      <c r="D12" s="488" t="s">
        <v>333</v>
      </c>
      <c r="E12" s="489" t="str">
        <f>+IF(ISTEXT(D12)=TRUE,CONCATENATE(B12," por ",C12," debido a ",D12),"DILIGENCIE LAS CASILLAS ANTERIORES")</f>
        <v>Posibilidad de afectación Económico y Reputacional por desconocimiento de los términos de establecidos por la ley y por la institucipon para dar respuesta debido a mecanismos de Control Inadecuados</v>
      </c>
      <c r="F12" s="488" t="s">
        <v>234</v>
      </c>
      <c r="G12" s="485">
        <v>365</v>
      </c>
      <c r="H12" s="486" t="str">
        <f>IF(G12&lt;=0,"",IF(G12&lt;=2,"Muy Baja",IF(G12&lt;=24,"Baja",IF(G12&lt;=500,"Media",IF(G12&lt;=5000,"Alta","Muy Alta")))))</f>
        <v>Media</v>
      </c>
      <c r="I12" s="481">
        <f>IF(H12="","",IF(H12="Muy Baja",0.2,IF(H12="Baja",0.4,IF(H12="Media",0.6,IF(H12="Alta",0.8,IF(H12="Muy Alta",1,))))))</f>
        <v>0.6</v>
      </c>
      <c r="J12" s="487" t="s">
        <v>189</v>
      </c>
      <c r="K12" s="481" t="str">
        <f ca="1">IF(NOT(ISERROR(MATCH(J12,'Tabla Impacto'!$B$221:$B$223,0))),'Tabla Impacto'!$F$223&amp;"Por favor no seleccionar los criterios de impacto(Afectación Económica o presupuestal y Pérdida Reputacional)",J12)</f>
        <v xml:space="preserve">     El riesgo afecta la imagen de de la entidad con efecto publicitario sostenido a nivel de sector administrativo, nivel departamental o municipal</v>
      </c>
      <c r="L12" s="486" t="str">
        <f ca="1">IF(OR(K12='Tabla Impacto'!$C$11,K12='Tabla Impacto'!$D$11),"Leve",IF(OR(K12='Tabla Impacto'!$C$12,K12='Tabla Impacto'!$D$12),"Menor",IF(OR(K12='Tabla Impacto'!$C$13,K12='Tabla Impacto'!$D$13),"Moderado",IF(OR(K12='Tabla Impacto'!$C$14,K12='Tabla Impacto'!$D$14),"Mayor",IF(OR(K12='Tabla Impacto'!$C$15,K12='Tabla Impacto'!$D$15),"Catastrófico","")))))</f>
        <v>Mayor</v>
      </c>
      <c r="M12" s="481">
        <f ca="1">IF(L12="","",IF(L12="Leve",0.2,IF(L12="Menor",0.4,IF(L12="Moderado",0.6,IF(L12="Mayor",0.8,IF(L12="Catastrófico",1,))))))</f>
        <v>0.8</v>
      </c>
      <c r="N12" s="482" t="str">
        <f ca="1">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Alto</v>
      </c>
      <c r="O12" s="461">
        <v>1</v>
      </c>
      <c r="P12" s="462" t="s">
        <v>334</v>
      </c>
      <c r="Q12" s="483" t="s">
        <v>133</v>
      </c>
      <c r="R12" s="479" t="s">
        <v>123</v>
      </c>
      <c r="S12" s="479" t="s">
        <v>124</v>
      </c>
      <c r="T12" s="491" t="str">
        <f>IF(AND(R12="Preventivo",S12="Automático"),"50%",IF(AND(R12="Preventivo",S12="Manual"),"40%",IF(AND(R12="Detectivo",S12="Automático"),"40%",IF(AND(R12="Detectivo",S12="Manual"),"30%",IF(AND(R12="Correctivo",S12="Automático"),"35%",IF(AND(R12="Correctivo",S12="Manual"),"25%",""))))))</f>
        <v>40%</v>
      </c>
      <c r="U12" s="479" t="s">
        <v>125</v>
      </c>
      <c r="V12" s="479" t="s">
        <v>126</v>
      </c>
      <c r="W12" s="479" t="s">
        <v>127</v>
      </c>
      <c r="X12" s="480">
        <f>IFERROR(IF(Q12="Probabilidad",(I12-(+I12*T12)),IF(Q12="Impacto",I12,"")),"")</f>
        <v>0.36</v>
      </c>
      <c r="Y12" s="495" t="str">
        <f>IFERROR(IF(X12="","",IF(X12&lt;=0.2,"Muy Baja",IF(X12&lt;=0.4,"Baja",IF(X12&lt;=0.6,"Media",IF(X12&lt;=0.8,"Alta","Muy Alta"))))),"")</f>
        <v>Baja</v>
      </c>
      <c r="Z12" s="491">
        <f>+X12</f>
        <v>0.36</v>
      </c>
      <c r="AA12" s="495" t="str">
        <f ca="1">IFERROR(IF(AB12="","",IF(AB12&lt;=0.2,"Leve",IF(AB12&lt;=0.4,"Menor",IF(AB12&lt;=0.6,"Moderado",IF(AB12&lt;=0.8,"Mayor","Catastrófico"))))),"")</f>
        <v>Mayor</v>
      </c>
      <c r="AB12" s="480">
        <f ca="1">IFERROR(IF(Q12="Impacto",(M12-(+M12*T12)),IF(Q12="Probabilidad",M12,"")),"")</f>
        <v>0.8</v>
      </c>
      <c r="AC12" s="496" t="str">
        <f ca="1">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Alto</v>
      </c>
      <c r="AD12" s="255" t="s">
        <v>128</v>
      </c>
      <c r="AE12" s="236" t="s">
        <v>335</v>
      </c>
      <c r="AF12" s="236" t="s">
        <v>336</v>
      </c>
      <c r="AG12" s="237">
        <v>45689</v>
      </c>
      <c r="AH12" s="237">
        <v>46022</v>
      </c>
      <c r="AI12" s="253">
        <v>45782</v>
      </c>
      <c r="AJ12" s="266" t="s">
        <v>585</v>
      </c>
      <c r="AK12" s="144"/>
      <c r="AL12" s="274"/>
      <c r="AM12" s="274"/>
      <c r="AN12" s="277" t="e">
        <f>+AM12/AL12</f>
        <v>#DIV/0!</v>
      </c>
      <c r="AO12" s="274">
        <v>1</v>
      </c>
      <c r="AP12" s="274"/>
      <c r="AQ12" s="277">
        <f>+AP12/AO12</f>
        <v>0</v>
      </c>
      <c r="AR12" s="274"/>
      <c r="AS12" s="274"/>
      <c r="AT12" s="277" t="e">
        <f>+AS12/AR12</f>
        <v>#DIV/0!</v>
      </c>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row>
    <row r="13" spans="1:100" s="3" customFormat="1" ht="99.95" customHeight="1" x14ac:dyDescent="0.25">
      <c r="A13" s="461"/>
      <c r="B13" s="488"/>
      <c r="C13" s="488"/>
      <c r="D13" s="488"/>
      <c r="E13" s="489"/>
      <c r="F13" s="488"/>
      <c r="G13" s="485"/>
      <c r="H13" s="486"/>
      <c r="I13" s="481"/>
      <c r="J13" s="487"/>
      <c r="K13" s="481"/>
      <c r="L13" s="486"/>
      <c r="M13" s="481"/>
      <c r="N13" s="482"/>
      <c r="O13" s="461"/>
      <c r="P13" s="462"/>
      <c r="Q13" s="483"/>
      <c r="R13" s="479"/>
      <c r="S13" s="479"/>
      <c r="T13" s="491"/>
      <c r="U13" s="479"/>
      <c r="V13" s="479"/>
      <c r="W13" s="479"/>
      <c r="X13" s="480"/>
      <c r="Y13" s="495"/>
      <c r="Z13" s="491"/>
      <c r="AA13" s="495"/>
      <c r="AB13" s="480"/>
      <c r="AC13" s="496"/>
      <c r="AD13" s="231" t="s">
        <v>128</v>
      </c>
      <c r="AE13" s="149" t="s">
        <v>337</v>
      </c>
      <c r="AF13" s="236" t="s">
        <v>336</v>
      </c>
      <c r="AG13" s="237">
        <v>45689</v>
      </c>
      <c r="AH13" s="237">
        <v>46022</v>
      </c>
      <c r="AI13" s="253">
        <v>45783</v>
      </c>
      <c r="AJ13" s="266" t="s">
        <v>586</v>
      </c>
      <c r="AK13" s="144"/>
      <c r="AL13" s="274">
        <v>1</v>
      </c>
      <c r="AM13" s="274">
        <v>1</v>
      </c>
      <c r="AN13" s="277">
        <f t="shared" ref="AN13:AN16" si="0">+AM13/AL13</f>
        <v>1</v>
      </c>
      <c r="AO13" s="274">
        <v>1</v>
      </c>
      <c r="AP13" s="274"/>
      <c r="AQ13" s="277">
        <f t="shared" ref="AQ13:AQ16" si="1">+AP13/AO13</f>
        <v>0</v>
      </c>
      <c r="AR13" s="274">
        <v>1</v>
      </c>
      <c r="AS13" s="274"/>
      <c r="AT13" s="277">
        <f t="shared" ref="AT13:AT16" si="2">+AS13/AR13</f>
        <v>0</v>
      </c>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row>
    <row r="14" spans="1:100" s="3" customFormat="1" ht="99.95" customHeight="1" x14ac:dyDescent="0.25">
      <c r="A14" s="461"/>
      <c r="B14" s="488"/>
      <c r="C14" s="488"/>
      <c r="D14" s="488"/>
      <c r="E14" s="489"/>
      <c r="F14" s="488"/>
      <c r="G14" s="485"/>
      <c r="H14" s="486"/>
      <c r="I14" s="481"/>
      <c r="J14" s="487"/>
      <c r="K14" s="481"/>
      <c r="L14" s="486"/>
      <c r="M14" s="481"/>
      <c r="N14" s="482"/>
      <c r="O14" s="461"/>
      <c r="P14" s="462"/>
      <c r="Q14" s="483"/>
      <c r="R14" s="479"/>
      <c r="S14" s="479"/>
      <c r="T14" s="491"/>
      <c r="U14" s="479"/>
      <c r="V14" s="479"/>
      <c r="W14" s="479"/>
      <c r="X14" s="480"/>
      <c r="Y14" s="495"/>
      <c r="Z14" s="491"/>
      <c r="AA14" s="495"/>
      <c r="AB14" s="480"/>
      <c r="AC14" s="496"/>
      <c r="AD14" s="231" t="s">
        <v>128</v>
      </c>
      <c r="AE14" s="149" t="s">
        <v>338</v>
      </c>
      <c r="AF14" s="236" t="s">
        <v>336</v>
      </c>
      <c r="AG14" s="237">
        <v>45689</v>
      </c>
      <c r="AH14" s="237">
        <v>46022</v>
      </c>
      <c r="AI14" s="253">
        <v>45784</v>
      </c>
      <c r="AJ14" s="266" t="s">
        <v>587</v>
      </c>
      <c r="AK14" s="144"/>
      <c r="AL14" s="274">
        <v>1</v>
      </c>
      <c r="AM14" s="274">
        <v>1</v>
      </c>
      <c r="AN14" s="277">
        <f t="shared" si="0"/>
        <v>1</v>
      </c>
      <c r="AO14" s="274">
        <v>1</v>
      </c>
      <c r="AP14" s="274"/>
      <c r="AQ14" s="277">
        <f t="shared" si="1"/>
        <v>0</v>
      </c>
      <c r="AR14" s="274">
        <v>1</v>
      </c>
      <c r="AS14" s="274"/>
      <c r="AT14" s="277">
        <f t="shared" si="2"/>
        <v>0</v>
      </c>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row>
    <row r="15" spans="1:100" s="3" customFormat="1" ht="99.95" customHeight="1" x14ac:dyDescent="0.25">
      <c r="A15" s="461"/>
      <c r="B15" s="488"/>
      <c r="C15" s="488"/>
      <c r="D15" s="488"/>
      <c r="E15" s="489"/>
      <c r="F15" s="488"/>
      <c r="G15" s="485"/>
      <c r="H15" s="486"/>
      <c r="I15" s="481"/>
      <c r="J15" s="487"/>
      <c r="K15" s="481"/>
      <c r="L15" s="486"/>
      <c r="M15" s="481"/>
      <c r="N15" s="482"/>
      <c r="O15" s="461"/>
      <c r="P15" s="462"/>
      <c r="Q15" s="483"/>
      <c r="R15" s="479"/>
      <c r="S15" s="479"/>
      <c r="T15" s="491"/>
      <c r="U15" s="479"/>
      <c r="V15" s="479"/>
      <c r="W15" s="479"/>
      <c r="X15" s="480"/>
      <c r="Y15" s="495"/>
      <c r="Z15" s="491"/>
      <c r="AA15" s="495"/>
      <c r="AB15" s="480"/>
      <c r="AC15" s="496"/>
      <c r="AD15" s="231" t="s">
        <v>128</v>
      </c>
      <c r="AE15" s="149" t="s">
        <v>339</v>
      </c>
      <c r="AF15" s="236" t="s">
        <v>336</v>
      </c>
      <c r="AG15" s="237">
        <v>45689</v>
      </c>
      <c r="AH15" s="237">
        <v>46022</v>
      </c>
      <c r="AI15" s="253">
        <v>45785</v>
      </c>
      <c r="AJ15" s="266" t="s">
        <v>588</v>
      </c>
      <c r="AK15" s="144"/>
      <c r="AL15" s="274">
        <v>1</v>
      </c>
      <c r="AM15" s="274">
        <v>1</v>
      </c>
      <c r="AN15" s="277">
        <f t="shared" si="0"/>
        <v>1</v>
      </c>
      <c r="AO15" s="274">
        <v>1</v>
      </c>
      <c r="AP15" s="274"/>
      <c r="AQ15" s="277">
        <f t="shared" si="1"/>
        <v>0</v>
      </c>
      <c r="AR15" s="274">
        <v>1</v>
      </c>
      <c r="AS15" s="274"/>
      <c r="AT15" s="277">
        <f t="shared" si="2"/>
        <v>0</v>
      </c>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row>
    <row r="16" spans="1:100" s="3" customFormat="1" ht="99.95" customHeight="1" x14ac:dyDescent="0.25">
      <c r="A16" s="461">
        <v>1</v>
      </c>
      <c r="B16" s="488" t="s">
        <v>245</v>
      </c>
      <c r="C16" s="488" t="s">
        <v>454</v>
      </c>
      <c r="D16" s="488" t="s">
        <v>455</v>
      </c>
      <c r="E16" s="489" t="str">
        <f>+IF(ISTEXT(D16)=TRUE,CONCATENATE(B16," por ",C16," debido a ",D16),"DILIGENCIE LAS CASILLAS ANTERIORES")</f>
        <v>Posibilidad de afectación Económico por pago de sanción e intereses moratorios debido a trámite inoportuno a los requerimientos de los entes de control y vigilancia, de acuerdo con sus lineamientos y términos de ley</v>
      </c>
      <c r="F16" s="488" t="s">
        <v>229</v>
      </c>
      <c r="G16" s="485">
        <v>365</v>
      </c>
      <c r="H16" s="486" t="str">
        <f>IF(G16&lt;=0,"",IF(G16&lt;=2,"Muy Baja",IF(G16&lt;=24,"Baja",IF(G16&lt;=500,"Media",IF(G16&lt;=5000,"Alta","Muy Alta")))))</f>
        <v>Media</v>
      </c>
      <c r="I16" s="481">
        <f>IF(H16="","",IF(H16="Muy Baja",0.2,IF(H16="Baja",0.4,IF(H16="Media",0.6,IF(H16="Alta",0.8,IF(H16="Muy Alta",1,))))))</f>
        <v>0.6</v>
      </c>
      <c r="J16" s="487" t="s">
        <v>131</v>
      </c>
      <c r="K16" s="481" t="str">
        <f ca="1">IF(NOT(ISERROR(MATCH(J16,'Tabla Impacto'!$B$221:$B$223,0))),'Tabla Impacto'!$F$223&amp;"Por favor no seleccionar los criterios de impacto(Afectación Económica o presupuestal y Pérdida Reputacional)",J16)</f>
        <v xml:space="preserve">     Entre 100 y 500 SMLMV </v>
      </c>
      <c r="L16" s="486" t="str">
        <f ca="1">IF(OR(K16='Tabla Impacto'!$C$11,K16='Tabla Impacto'!$D$11),"Leve",IF(OR(K16='Tabla Impacto'!$C$12,K16='Tabla Impacto'!$D$12),"Menor",IF(OR(K16='Tabla Impacto'!$C$13,K16='Tabla Impacto'!$D$13),"Moderado",IF(OR(K16='Tabla Impacto'!$C$14,K16='Tabla Impacto'!$D$14),"Mayor",IF(OR(K16='Tabla Impacto'!$C$15,K16='Tabla Impacto'!$D$15),"Catastrófico","")))))</f>
        <v>Mayor</v>
      </c>
      <c r="M16" s="481">
        <f ca="1">IF(L16="","",IF(L16="Leve",0.2,IF(L16="Menor",0.4,IF(L16="Moderado",0.6,IF(L16="Mayor",0.8,IF(L16="Catastrófico",1,))))))</f>
        <v>0.8</v>
      </c>
      <c r="N16" s="482"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Alto</v>
      </c>
      <c r="O16" s="461">
        <v>1</v>
      </c>
      <c r="P16" s="462" t="s">
        <v>419</v>
      </c>
      <c r="Q16" s="483" t="s">
        <v>133</v>
      </c>
      <c r="R16" s="479" t="s">
        <v>123</v>
      </c>
      <c r="S16" s="479" t="s">
        <v>124</v>
      </c>
      <c r="T16" s="491" t="str">
        <f>IF(AND(R16="Preventivo",S16="Automático"),"50%",IF(AND(R16="Preventivo",S16="Manual"),"40%",IF(AND(R16="Detectivo",S16="Automático"),"40%",IF(AND(R16="Detectivo",S16="Manual"),"30%",IF(AND(R16="Correctivo",S16="Automático"),"35%",IF(AND(R16="Correctivo",S16="Manual"),"25%",""))))))</f>
        <v>40%</v>
      </c>
      <c r="U16" s="479" t="s">
        <v>125</v>
      </c>
      <c r="V16" s="479" t="s">
        <v>126</v>
      </c>
      <c r="W16" s="479" t="s">
        <v>127</v>
      </c>
      <c r="X16" s="480">
        <f>IFERROR(IF(Q16="Probabilidad",(I16-(+I16*T16)),IF(Q16="Impacto",I16,"")),"")</f>
        <v>0.36</v>
      </c>
      <c r="Y16" s="495" t="str">
        <f>IFERROR(IF(X16="","",IF(X16&lt;=0.2,"Muy Baja",IF(X16&lt;=0.4,"Baja",IF(X16&lt;=0.6,"Media",IF(X16&lt;=0.8,"Alta","Muy Alta"))))),"")</f>
        <v>Baja</v>
      </c>
      <c r="Z16" s="491">
        <f>+X16</f>
        <v>0.36</v>
      </c>
      <c r="AA16" s="495" t="str">
        <f ca="1">IFERROR(IF(AB16="","",IF(AB16&lt;=0.2,"Leve",IF(AB16&lt;=0.4,"Menor",IF(AB16&lt;=0.6,"Moderado",IF(AB16&lt;=0.8,"Mayor","Catastrófico"))))),"")</f>
        <v>Mayor</v>
      </c>
      <c r="AB16" s="480">
        <f ca="1">IFERROR(IF(Q16="Impacto",(M16-(+M16*T16)),IF(Q16="Probabilidad",M16,"")),"")</f>
        <v>0.8</v>
      </c>
      <c r="AC16" s="496"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Alto</v>
      </c>
      <c r="AD16" s="255" t="s">
        <v>128</v>
      </c>
      <c r="AE16" s="236" t="s">
        <v>464</v>
      </c>
      <c r="AF16" s="236" t="s">
        <v>336</v>
      </c>
      <c r="AG16" s="237">
        <v>45689</v>
      </c>
      <c r="AH16" s="237">
        <v>46022</v>
      </c>
      <c r="AI16" s="253">
        <v>45786</v>
      </c>
      <c r="AJ16" s="266" t="s">
        <v>589</v>
      </c>
      <c r="AK16" s="144"/>
      <c r="AL16" s="274">
        <v>1</v>
      </c>
      <c r="AM16" s="274">
        <v>1</v>
      </c>
      <c r="AN16" s="277">
        <f t="shared" si="0"/>
        <v>1</v>
      </c>
      <c r="AO16" s="274">
        <v>1</v>
      </c>
      <c r="AP16" s="274"/>
      <c r="AQ16" s="277">
        <f t="shared" si="1"/>
        <v>0</v>
      </c>
      <c r="AR16" s="274">
        <v>1</v>
      </c>
      <c r="AS16" s="274"/>
      <c r="AT16" s="277">
        <f t="shared" si="2"/>
        <v>0</v>
      </c>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24"/>
      <c r="BX16" s="24"/>
      <c r="BY16" s="24"/>
      <c r="BZ16" s="24"/>
      <c r="CA16" s="24"/>
      <c r="CB16" s="24"/>
      <c r="CC16" s="24"/>
      <c r="CD16" s="24"/>
      <c r="CE16" s="24"/>
      <c r="CF16" s="24"/>
      <c r="CG16" s="24"/>
      <c r="CH16" s="24"/>
      <c r="CI16" s="24"/>
      <c r="CJ16" s="24"/>
      <c r="CK16" s="24"/>
      <c r="CL16" s="24"/>
      <c r="CM16" s="24"/>
      <c r="CN16" s="24"/>
      <c r="CO16" s="24"/>
      <c r="CP16" s="24"/>
      <c r="CQ16" s="24"/>
      <c r="CR16" s="24"/>
      <c r="CS16" s="24"/>
      <c r="CT16" s="24"/>
      <c r="CU16" s="24"/>
      <c r="CV16" s="24"/>
    </row>
    <row r="17" spans="1:100" s="3" customFormat="1" ht="99.95" customHeight="1" x14ac:dyDescent="0.25">
      <c r="A17" s="461"/>
      <c r="B17" s="488"/>
      <c r="C17" s="488"/>
      <c r="D17" s="488"/>
      <c r="E17" s="489"/>
      <c r="F17" s="488"/>
      <c r="G17" s="485"/>
      <c r="H17" s="486"/>
      <c r="I17" s="481"/>
      <c r="J17" s="487"/>
      <c r="K17" s="481"/>
      <c r="L17" s="486"/>
      <c r="M17" s="481"/>
      <c r="N17" s="482"/>
      <c r="O17" s="461"/>
      <c r="P17" s="462"/>
      <c r="Q17" s="483"/>
      <c r="R17" s="479"/>
      <c r="S17" s="479"/>
      <c r="T17" s="491"/>
      <c r="U17" s="479"/>
      <c r="V17" s="479"/>
      <c r="W17" s="479"/>
      <c r="X17" s="480"/>
      <c r="Y17" s="495"/>
      <c r="Z17" s="491"/>
      <c r="AA17" s="495"/>
      <c r="AB17" s="480"/>
      <c r="AC17" s="496"/>
      <c r="AD17" s="231"/>
      <c r="AE17" s="149"/>
      <c r="AF17" s="236"/>
      <c r="AG17" s="237"/>
      <c r="AH17" s="237"/>
      <c r="AI17" s="105"/>
      <c r="AJ17" s="106"/>
      <c r="AK17" s="144"/>
      <c r="AL17" s="274"/>
      <c r="AM17" s="274"/>
      <c r="AN17" s="277"/>
      <c r="AO17" s="274"/>
      <c r="AP17" s="274"/>
      <c r="AQ17" s="277"/>
      <c r="AR17" s="274"/>
      <c r="AS17" s="274"/>
      <c r="AT17" s="277"/>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4"/>
      <c r="CH17" s="24"/>
      <c r="CI17" s="24"/>
      <c r="CJ17" s="24"/>
      <c r="CK17" s="24"/>
      <c r="CL17" s="24"/>
      <c r="CM17" s="24"/>
      <c r="CN17" s="24"/>
      <c r="CO17" s="24"/>
      <c r="CP17" s="24"/>
      <c r="CQ17" s="24"/>
      <c r="CR17" s="24"/>
      <c r="CS17" s="24"/>
      <c r="CT17" s="24"/>
      <c r="CU17" s="24"/>
      <c r="CV17" s="24"/>
    </row>
    <row r="18" spans="1:100" s="3" customFormat="1" ht="99.95" customHeight="1" x14ac:dyDescent="0.25">
      <c r="A18" s="461"/>
      <c r="B18" s="488"/>
      <c r="C18" s="488"/>
      <c r="D18" s="488"/>
      <c r="E18" s="489"/>
      <c r="F18" s="488"/>
      <c r="G18" s="485"/>
      <c r="H18" s="486"/>
      <c r="I18" s="481"/>
      <c r="J18" s="487"/>
      <c r="K18" s="481"/>
      <c r="L18" s="486"/>
      <c r="M18" s="481"/>
      <c r="N18" s="482"/>
      <c r="O18" s="461"/>
      <c r="P18" s="462"/>
      <c r="Q18" s="483"/>
      <c r="R18" s="479"/>
      <c r="S18" s="479"/>
      <c r="T18" s="491"/>
      <c r="U18" s="479"/>
      <c r="V18" s="479"/>
      <c r="W18" s="479"/>
      <c r="X18" s="480"/>
      <c r="Y18" s="495"/>
      <c r="Z18" s="491"/>
      <c r="AA18" s="495"/>
      <c r="AB18" s="480"/>
      <c r="AC18" s="496"/>
      <c r="AD18" s="231"/>
      <c r="AE18" s="149"/>
      <c r="AF18" s="236"/>
      <c r="AG18" s="237"/>
      <c r="AH18" s="237"/>
      <c r="AI18" s="105"/>
      <c r="AJ18" s="106"/>
      <c r="AK18" s="144"/>
      <c r="AL18" s="274">
        <f>SUM(AL12:AL17)</f>
        <v>4</v>
      </c>
      <c r="AM18" s="274">
        <f>SUM(AM12:AM17)</f>
        <v>4</v>
      </c>
      <c r="AN18" s="277">
        <f>+AM18/AL18</f>
        <v>1</v>
      </c>
      <c r="AO18" s="274">
        <f>SUM(AO12:AO17)</f>
        <v>5</v>
      </c>
      <c r="AP18" s="274">
        <f>SUM(AP12:AP17)</f>
        <v>0</v>
      </c>
      <c r="AQ18" s="277">
        <f>+AP18/AO18</f>
        <v>0</v>
      </c>
      <c r="AR18" s="274">
        <f>SUM(AR12:AR17)</f>
        <v>4</v>
      </c>
      <c r="AS18" s="274">
        <f>SUM(AS12:AS17)</f>
        <v>0</v>
      </c>
      <c r="AT18" s="277">
        <f>+AS18/AR18</f>
        <v>0</v>
      </c>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J18" s="24"/>
      <c r="CK18" s="24"/>
      <c r="CL18" s="24"/>
      <c r="CM18" s="24"/>
      <c r="CN18" s="24"/>
      <c r="CO18" s="24"/>
      <c r="CP18" s="24"/>
      <c r="CQ18" s="24"/>
      <c r="CR18" s="24"/>
      <c r="CS18" s="24"/>
      <c r="CT18" s="24"/>
      <c r="CU18" s="24"/>
      <c r="CV18" s="24"/>
    </row>
    <row r="19" spans="1:100" s="3" customFormat="1" ht="99.95" customHeight="1" x14ac:dyDescent="0.25">
      <c r="A19" s="461"/>
      <c r="B19" s="488"/>
      <c r="C19" s="488"/>
      <c r="D19" s="488"/>
      <c r="E19" s="489"/>
      <c r="F19" s="488"/>
      <c r="G19" s="485"/>
      <c r="H19" s="486"/>
      <c r="I19" s="481"/>
      <c r="J19" s="487"/>
      <c r="K19" s="481"/>
      <c r="L19" s="486"/>
      <c r="M19" s="481"/>
      <c r="N19" s="482"/>
      <c r="O19" s="461"/>
      <c r="P19" s="462"/>
      <c r="Q19" s="483"/>
      <c r="R19" s="479"/>
      <c r="S19" s="479"/>
      <c r="T19" s="491"/>
      <c r="U19" s="479"/>
      <c r="V19" s="479"/>
      <c r="W19" s="479"/>
      <c r="X19" s="480"/>
      <c r="Y19" s="495"/>
      <c r="Z19" s="491"/>
      <c r="AA19" s="495"/>
      <c r="AB19" s="480"/>
      <c r="AC19" s="496"/>
      <c r="AD19" s="231"/>
      <c r="AE19" s="149"/>
      <c r="AF19" s="236"/>
      <c r="AG19" s="237"/>
      <c r="AH19" s="237"/>
      <c r="AI19" s="105"/>
      <c r="AJ19" s="106"/>
      <c r="AK19" s="14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4"/>
      <c r="BW19" s="24"/>
      <c r="BX19" s="24"/>
      <c r="BY19" s="24"/>
      <c r="BZ19" s="24"/>
      <c r="CA19" s="24"/>
      <c r="CB19" s="24"/>
      <c r="CC19" s="24"/>
      <c r="CD19" s="24"/>
      <c r="CE19" s="24"/>
      <c r="CF19" s="24"/>
      <c r="CG19" s="24"/>
      <c r="CH19" s="24"/>
      <c r="CI19" s="24"/>
      <c r="CJ19" s="24"/>
      <c r="CK19" s="24"/>
      <c r="CL19" s="24"/>
      <c r="CM19" s="24"/>
      <c r="CN19" s="24"/>
      <c r="CO19" s="24"/>
      <c r="CP19" s="24"/>
      <c r="CQ19" s="24"/>
      <c r="CR19" s="24"/>
      <c r="CS19" s="24"/>
      <c r="CT19" s="24"/>
      <c r="CU19" s="24"/>
      <c r="CV19" s="24"/>
    </row>
    <row r="20" spans="1:100" x14ac:dyDescent="0.3">
      <c r="A20" s="26"/>
      <c r="B20" s="26"/>
      <c r="C20" s="26"/>
      <c r="D20" s="26"/>
      <c r="E20" s="7"/>
      <c r="F20" s="25"/>
      <c r="G20" s="7"/>
      <c r="H20" s="7"/>
      <c r="I20" s="7"/>
      <c r="J20" s="7"/>
      <c r="K20" s="7"/>
      <c r="L20" s="7"/>
      <c r="M20" s="7"/>
      <c r="N20" s="7"/>
      <c r="O20" s="25"/>
      <c r="P20" s="14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row>
    <row r="21" spans="1:100" x14ac:dyDescent="0.3">
      <c r="A21" s="26"/>
      <c r="B21" s="26"/>
      <c r="C21" s="26"/>
      <c r="D21" s="26"/>
      <c r="E21" s="7"/>
      <c r="F21" s="25"/>
      <c r="G21" s="7"/>
      <c r="H21" s="7"/>
      <c r="I21" s="7"/>
      <c r="J21" s="7"/>
      <c r="K21" s="7"/>
      <c r="L21" s="7"/>
      <c r="M21" s="7"/>
      <c r="N21" s="7"/>
      <c r="O21" s="25"/>
      <c r="P21" s="14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row>
    <row r="22" spans="1:100" x14ac:dyDescent="0.3">
      <c r="A22" s="26"/>
      <c r="B22" s="26"/>
      <c r="C22" s="26"/>
      <c r="D22" s="26"/>
      <c r="E22" s="7"/>
      <c r="F22" s="25"/>
      <c r="G22" s="7"/>
      <c r="H22" s="7"/>
      <c r="I22" s="7"/>
      <c r="J22" s="7"/>
      <c r="K22" s="7"/>
      <c r="L22" s="7"/>
      <c r="M22" s="7"/>
      <c r="N22" s="7"/>
      <c r="O22" s="25"/>
      <c r="P22" s="14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row>
    <row r="23" spans="1:100" x14ac:dyDescent="0.3">
      <c r="A23" s="26"/>
      <c r="B23" s="26"/>
      <c r="C23" s="26"/>
      <c r="D23" s="26"/>
      <c r="E23" s="7"/>
      <c r="F23" s="25"/>
      <c r="G23" s="7"/>
      <c r="H23" s="7"/>
      <c r="I23" s="7"/>
      <c r="J23" s="7"/>
      <c r="K23" s="7"/>
      <c r="L23" s="7"/>
      <c r="M23" s="7"/>
      <c r="N23" s="7"/>
      <c r="O23" s="25"/>
      <c r="P23" s="14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row>
    <row r="24" spans="1:100" x14ac:dyDescent="0.3">
      <c r="A24" s="26"/>
      <c r="B24" s="26"/>
      <c r="C24" s="26"/>
      <c r="D24" s="26"/>
      <c r="E24" s="7"/>
      <c r="F24" s="25"/>
      <c r="G24" s="7"/>
      <c r="H24" s="7"/>
      <c r="I24" s="7"/>
      <c r="J24" s="7"/>
      <c r="K24" s="7"/>
      <c r="L24" s="7"/>
      <c r="M24" s="7"/>
      <c r="N24" s="7"/>
      <c r="O24" s="25"/>
      <c r="P24" s="14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row>
    <row r="25" spans="1:100" x14ac:dyDescent="0.3">
      <c r="A25" s="26"/>
      <c r="B25" s="26"/>
      <c r="C25" s="26"/>
      <c r="D25" s="26"/>
      <c r="E25" s="7"/>
      <c r="F25" s="25"/>
      <c r="G25" s="7"/>
      <c r="H25" s="7"/>
      <c r="I25" s="7"/>
      <c r="J25" s="7"/>
      <c r="K25" s="7"/>
      <c r="L25" s="7"/>
      <c r="M25" s="7"/>
      <c r="N25" s="7"/>
      <c r="O25" s="25"/>
      <c r="P25" s="14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row>
    <row r="26" spans="1:100" x14ac:dyDescent="0.3">
      <c r="A26" s="26"/>
      <c r="B26" s="26"/>
      <c r="C26" s="26"/>
      <c r="D26" s="26"/>
      <c r="E26" s="7"/>
      <c r="F26" s="25"/>
      <c r="G26" s="7"/>
      <c r="H26" s="7"/>
      <c r="I26" s="7"/>
      <c r="J26" s="7"/>
      <c r="K26" s="7"/>
      <c r="L26" s="7"/>
      <c r="M26" s="7"/>
      <c r="N26" s="7"/>
      <c r="O26" s="25"/>
      <c r="P26" s="14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row>
    <row r="27" spans="1:100" x14ac:dyDescent="0.3">
      <c r="A27" s="26"/>
      <c r="B27" s="26"/>
      <c r="C27" s="26"/>
      <c r="D27" s="26"/>
      <c r="E27" s="7"/>
      <c r="F27" s="25"/>
      <c r="G27" s="7"/>
      <c r="H27" s="7"/>
      <c r="I27" s="7"/>
      <c r="J27" s="7"/>
      <c r="K27" s="7"/>
      <c r="L27" s="7"/>
      <c r="M27" s="7"/>
      <c r="N27" s="7"/>
      <c r="O27" s="25"/>
      <c r="P27" s="14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row>
    <row r="28" spans="1:100" x14ac:dyDescent="0.3">
      <c r="A28" s="26"/>
      <c r="B28" s="26"/>
      <c r="C28" s="26"/>
      <c r="D28" s="26"/>
      <c r="E28" s="7"/>
      <c r="F28" s="25"/>
      <c r="G28" s="7"/>
      <c r="H28" s="7"/>
      <c r="I28" s="7"/>
      <c r="J28" s="7"/>
      <c r="K28" s="7"/>
      <c r="L28" s="7"/>
      <c r="M28" s="7"/>
      <c r="N28" s="7"/>
      <c r="O28" s="25"/>
      <c r="P28" s="14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row>
    <row r="29" spans="1:100" x14ac:dyDescent="0.3">
      <c r="A29" s="26"/>
      <c r="B29" s="26"/>
      <c r="C29" s="26"/>
      <c r="D29" s="26"/>
      <c r="E29" s="7"/>
      <c r="F29" s="25"/>
      <c r="G29" s="7"/>
      <c r="H29" s="7"/>
      <c r="I29" s="7"/>
      <c r="J29" s="7"/>
      <c r="K29" s="7"/>
      <c r="L29" s="7"/>
      <c r="M29" s="7"/>
      <c r="N29" s="7"/>
      <c r="O29" s="25"/>
      <c r="P29" s="14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row>
    <row r="30" spans="1:100" x14ac:dyDescent="0.3">
      <c r="A30" s="26"/>
      <c r="B30" s="26"/>
      <c r="C30" s="26"/>
      <c r="D30" s="26"/>
      <c r="E30" s="7"/>
      <c r="F30" s="25"/>
      <c r="G30" s="7"/>
      <c r="H30" s="7"/>
      <c r="I30" s="7"/>
      <c r="J30" s="7"/>
      <c r="K30" s="7"/>
      <c r="L30" s="7"/>
      <c r="M30" s="7"/>
      <c r="N30" s="7"/>
      <c r="O30" s="25"/>
      <c r="P30" s="14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row>
    <row r="31" spans="1:100" x14ac:dyDescent="0.3">
      <c r="A31" s="26"/>
      <c r="B31" s="26"/>
      <c r="C31" s="26"/>
      <c r="D31" s="26"/>
      <c r="E31" s="7"/>
      <c r="F31" s="25"/>
      <c r="G31" s="7"/>
      <c r="H31" s="7"/>
      <c r="I31" s="7"/>
      <c r="J31" s="7"/>
      <c r="K31" s="7"/>
      <c r="L31" s="7"/>
      <c r="M31" s="7"/>
      <c r="N31" s="7"/>
      <c r="O31" s="25"/>
      <c r="P31" s="14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row>
    <row r="32" spans="1:100" x14ac:dyDescent="0.3">
      <c r="A32" s="26"/>
      <c r="B32" s="26"/>
      <c r="C32" s="26"/>
      <c r="D32" s="26"/>
      <c r="E32" s="7"/>
      <c r="F32" s="25"/>
      <c r="G32" s="7"/>
      <c r="H32" s="7"/>
      <c r="I32" s="7"/>
      <c r="J32" s="7"/>
      <c r="K32" s="7"/>
      <c r="L32" s="7"/>
      <c r="M32" s="7"/>
      <c r="N32" s="7"/>
      <c r="O32" s="25"/>
      <c r="P32" s="14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row>
    <row r="33" spans="1:46" x14ac:dyDescent="0.3">
      <c r="A33" s="26"/>
      <c r="B33" s="26"/>
      <c r="C33" s="26"/>
      <c r="D33" s="26"/>
      <c r="E33" s="7"/>
      <c r="F33" s="25"/>
      <c r="G33" s="7"/>
      <c r="H33" s="7"/>
      <c r="I33" s="7"/>
      <c r="J33" s="7"/>
      <c r="K33" s="7"/>
      <c r="L33" s="7"/>
      <c r="M33" s="7"/>
      <c r="N33" s="7"/>
      <c r="O33" s="25"/>
      <c r="P33" s="14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row>
    <row r="34" spans="1:46" x14ac:dyDescent="0.3">
      <c r="A34" s="26"/>
      <c r="B34" s="26"/>
      <c r="C34" s="26"/>
      <c r="D34" s="26"/>
      <c r="E34" s="7"/>
      <c r="F34" s="25"/>
      <c r="G34" s="7"/>
      <c r="H34" s="7"/>
      <c r="I34" s="7"/>
      <c r="J34" s="7"/>
      <c r="K34" s="7"/>
      <c r="L34" s="7"/>
      <c r="M34" s="7"/>
      <c r="N34" s="7"/>
      <c r="O34" s="25"/>
      <c r="P34" s="14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row>
    <row r="35" spans="1:46" x14ac:dyDescent="0.3">
      <c r="A35" s="26"/>
      <c r="B35" s="26"/>
      <c r="C35" s="26"/>
      <c r="D35" s="26"/>
      <c r="E35" s="7"/>
      <c r="F35" s="25"/>
      <c r="G35" s="7"/>
      <c r="H35" s="7"/>
      <c r="I35" s="7"/>
      <c r="J35" s="7"/>
      <c r="K35" s="7"/>
      <c r="L35" s="7"/>
      <c r="M35" s="7"/>
      <c r="N35" s="7"/>
      <c r="O35" s="25"/>
      <c r="P35" s="14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row>
    <row r="36" spans="1:46" x14ac:dyDescent="0.3">
      <c r="A36" s="26"/>
      <c r="B36" s="26"/>
      <c r="C36" s="26"/>
      <c r="D36" s="26"/>
      <c r="E36" s="7"/>
      <c r="F36" s="25"/>
      <c r="G36" s="7"/>
      <c r="H36" s="7"/>
      <c r="I36" s="7"/>
      <c r="J36" s="7"/>
      <c r="K36" s="7"/>
      <c r="L36" s="7"/>
      <c r="M36" s="7"/>
      <c r="N36" s="7"/>
      <c r="O36" s="25"/>
      <c r="P36" s="14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row>
    <row r="37" spans="1:46" x14ac:dyDescent="0.3">
      <c r="A37" s="26"/>
      <c r="B37" s="26"/>
      <c r="C37" s="26"/>
      <c r="D37" s="26"/>
      <c r="E37" s="7"/>
      <c r="F37" s="25"/>
      <c r="G37" s="7"/>
      <c r="H37" s="7"/>
      <c r="I37" s="7"/>
      <c r="J37" s="7"/>
      <c r="K37" s="7"/>
      <c r="L37" s="7"/>
      <c r="M37" s="7"/>
      <c r="N37" s="7"/>
      <c r="O37" s="25"/>
      <c r="P37" s="14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row>
    <row r="38" spans="1:46" x14ac:dyDescent="0.3">
      <c r="A38" s="26"/>
      <c r="B38" s="26"/>
      <c r="C38" s="26"/>
      <c r="D38" s="26"/>
      <c r="E38" s="7"/>
      <c r="F38" s="25"/>
      <c r="G38" s="7"/>
      <c r="H38" s="7"/>
      <c r="I38" s="7"/>
      <c r="J38" s="7"/>
      <c r="K38" s="7"/>
      <c r="L38" s="7"/>
      <c r="M38" s="7"/>
      <c r="N38" s="7"/>
      <c r="O38" s="25"/>
      <c r="P38" s="14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row>
    <row r="39" spans="1:46" x14ac:dyDescent="0.3">
      <c r="A39" s="26"/>
      <c r="B39" s="26"/>
      <c r="C39" s="26"/>
      <c r="D39" s="26"/>
      <c r="E39" s="7"/>
      <c r="F39" s="25"/>
      <c r="G39" s="7"/>
      <c r="H39" s="7"/>
      <c r="I39" s="7"/>
      <c r="J39" s="7"/>
      <c r="K39" s="7"/>
      <c r="L39" s="7"/>
      <c r="M39" s="7"/>
      <c r="N39" s="7"/>
      <c r="O39" s="25"/>
      <c r="P39" s="14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row>
    <row r="40" spans="1:46" x14ac:dyDescent="0.3">
      <c r="A40" s="26"/>
      <c r="B40" s="26"/>
      <c r="C40" s="26"/>
      <c r="D40" s="26"/>
      <c r="E40" s="7"/>
      <c r="F40" s="25"/>
      <c r="G40" s="7"/>
      <c r="H40" s="7"/>
      <c r="I40" s="7"/>
      <c r="J40" s="7"/>
      <c r="K40" s="7"/>
      <c r="L40" s="7"/>
      <c r="M40" s="7"/>
      <c r="N40" s="7"/>
      <c r="O40" s="25"/>
      <c r="P40" s="14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row>
    <row r="41" spans="1:46" x14ac:dyDescent="0.3">
      <c r="A41" s="26"/>
      <c r="B41" s="26"/>
      <c r="C41" s="26"/>
      <c r="D41" s="26"/>
      <c r="E41" s="7"/>
      <c r="F41" s="25"/>
      <c r="G41" s="7"/>
      <c r="H41" s="7"/>
      <c r="I41" s="7"/>
      <c r="J41" s="7"/>
      <c r="K41" s="7"/>
      <c r="L41" s="7"/>
      <c r="M41" s="7"/>
      <c r="N41" s="7"/>
      <c r="O41" s="25"/>
      <c r="P41" s="14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row>
    <row r="42" spans="1:46" x14ac:dyDescent="0.3">
      <c r="A42" s="26"/>
      <c r="B42" s="26"/>
      <c r="C42" s="26"/>
      <c r="D42" s="26"/>
      <c r="E42" s="7"/>
      <c r="F42" s="25"/>
      <c r="G42" s="7"/>
      <c r="H42" s="7"/>
      <c r="I42" s="7"/>
      <c r="J42" s="7"/>
      <c r="K42" s="7"/>
      <c r="L42" s="7"/>
      <c r="M42" s="7"/>
      <c r="N42" s="7"/>
      <c r="O42" s="25"/>
      <c r="P42" s="14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row>
    <row r="43" spans="1:46" x14ac:dyDescent="0.3">
      <c r="A43" s="26"/>
      <c r="B43" s="26"/>
      <c r="C43" s="26"/>
      <c r="D43" s="26"/>
      <c r="E43" s="7"/>
      <c r="F43" s="25"/>
      <c r="G43" s="7"/>
      <c r="H43" s="7"/>
      <c r="I43" s="7"/>
      <c r="J43" s="7"/>
      <c r="K43" s="7"/>
      <c r="L43" s="7"/>
      <c r="M43" s="7"/>
      <c r="N43" s="7"/>
      <c r="O43" s="25"/>
      <c r="P43" s="14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row>
    <row r="44" spans="1:46" x14ac:dyDescent="0.3">
      <c r="A44" s="26"/>
      <c r="B44" s="26"/>
      <c r="C44" s="26"/>
      <c r="D44" s="26"/>
      <c r="E44" s="7"/>
      <c r="F44" s="25"/>
      <c r="G44" s="7"/>
      <c r="H44" s="7"/>
      <c r="I44" s="7"/>
      <c r="J44" s="7"/>
      <c r="K44" s="7"/>
      <c r="L44" s="7"/>
      <c r="M44" s="7"/>
      <c r="N44" s="7"/>
      <c r="O44" s="25"/>
      <c r="P44" s="14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row>
    <row r="45" spans="1:46" x14ac:dyDescent="0.3">
      <c r="A45" s="26"/>
      <c r="B45" s="26"/>
      <c r="C45" s="26"/>
      <c r="D45" s="26"/>
      <c r="E45" s="7"/>
      <c r="F45" s="25"/>
      <c r="G45" s="7"/>
      <c r="H45" s="7"/>
      <c r="I45" s="7"/>
      <c r="J45" s="7"/>
      <c r="K45" s="7"/>
      <c r="L45" s="7"/>
      <c r="M45" s="7"/>
      <c r="N45" s="7"/>
      <c r="O45" s="25"/>
      <c r="P45" s="14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row>
    <row r="46" spans="1:46" x14ac:dyDescent="0.3">
      <c r="A46" s="26"/>
      <c r="B46" s="26"/>
      <c r="C46" s="26"/>
      <c r="D46" s="26"/>
      <c r="E46" s="7"/>
      <c r="F46" s="25"/>
      <c r="G46" s="7"/>
      <c r="H46" s="7"/>
      <c r="I46" s="7"/>
      <c r="J46" s="7"/>
      <c r="K46" s="7"/>
      <c r="L46" s="7"/>
      <c r="M46" s="7"/>
      <c r="N46" s="7"/>
      <c r="O46" s="25"/>
      <c r="P46" s="14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row>
    <row r="47" spans="1:46" x14ac:dyDescent="0.3">
      <c r="A47" s="26"/>
      <c r="B47" s="26"/>
      <c r="C47" s="26"/>
      <c r="D47" s="26"/>
      <c r="E47" s="7"/>
      <c r="F47" s="25"/>
      <c r="G47" s="7"/>
      <c r="H47" s="7"/>
      <c r="I47" s="7"/>
      <c r="J47" s="7"/>
      <c r="K47" s="7"/>
      <c r="L47" s="7"/>
      <c r="M47" s="7"/>
      <c r="N47" s="7"/>
      <c r="O47" s="25"/>
      <c r="P47" s="14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row>
    <row r="48" spans="1:46" x14ac:dyDescent="0.3">
      <c r="A48" s="26"/>
      <c r="B48" s="26"/>
      <c r="C48" s="26"/>
      <c r="D48" s="26"/>
      <c r="E48" s="7"/>
      <c r="F48" s="25"/>
      <c r="G48" s="7"/>
      <c r="H48" s="7"/>
      <c r="I48" s="7"/>
      <c r="J48" s="7"/>
      <c r="K48" s="7"/>
      <c r="L48" s="7"/>
      <c r="M48" s="7"/>
      <c r="N48" s="7"/>
      <c r="O48" s="25"/>
      <c r="P48" s="14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row>
    <row r="49" spans="1:46" x14ac:dyDescent="0.3">
      <c r="A49" s="26"/>
      <c r="B49" s="26"/>
      <c r="C49" s="26"/>
      <c r="D49" s="26"/>
      <c r="E49" s="7"/>
      <c r="F49" s="25"/>
      <c r="G49" s="7"/>
      <c r="H49" s="7"/>
      <c r="I49" s="7"/>
      <c r="J49" s="7"/>
      <c r="K49" s="7"/>
      <c r="L49" s="7"/>
      <c r="M49" s="7"/>
      <c r="N49" s="7"/>
      <c r="O49" s="25"/>
      <c r="P49" s="14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row>
  </sheetData>
  <dataConsolidate/>
  <mergeCells count="112">
    <mergeCell ref="AL8:AT8"/>
    <mergeCell ref="AL9:AN10"/>
    <mergeCell ref="AO9:AQ10"/>
    <mergeCell ref="AR9:AT10"/>
    <mergeCell ref="AA12:AA15"/>
    <mergeCell ref="AB12:AB15"/>
    <mergeCell ref="AC12:AC15"/>
    <mergeCell ref="T12:T15"/>
    <mergeCell ref="U12:U15"/>
    <mergeCell ref="V12:V15"/>
    <mergeCell ref="W12:W15"/>
    <mergeCell ref="X12:X15"/>
    <mergeCell ref="Y12:Y15"/>
    <mergeCell ref="X10:X11"/>
    <mergeCell ref="Y10:Y11"/>
    <mergeCell ref="Z10:Z11"/>
    <mergeCell ref="AA10:AA11"/>
    <mergeCell ref="AI10:AI11"/>
    <mergeCell ref="AJ10:AJ11"/>
    <mergeCell ref="AK10:AK11"/>
    <mergeCell ref="AE10:AE11"/>
    <mergeCell ref="AF10:AF11"/>
    <mergeCell ref="AG10:AG11"/>
    <mergeCell ref="AH10:AH11"/>
    <mergeCell ref="A12:A15"/>
    <mergeCell ref="B12:B15"/>
    <mergeCell ref="C12:C15"/>
    <mergeCell ref="D12:D15"/>
    <mergeCell ref="E12:E15"/>
    <mergeCell ref="F12:F15"/>
    <mergeCell ref="G12:G15"/>
    <mergeCell ref="AC10:AC11"/>
    <mergeCell ref="AD10:AD11"/>
    <mergeCell ref="S12:S15"/>
    <mergeCell ref="H12:H15"/>
    <mergeCell ref="I12:I15"/>
    <mergeCell ref="J12:J15"/>
    <mergeCell ref="K12:K15"/>
    <mergeCell ref="L12:L15"/>
    <mergeCell ref="M12:M15"/>
    <mergeCell ref="N12:N15"/>
    <mergeCell ref="O12:O15"/>
    <mergeCell ref="P12:P15"/>
    <mergeCell ref="Q12:Q15"/>
    <mergeCell ref="R12:R15"/>
    <mergeCell ref="Z12:Z15"/>
    <mergeCell ref="AE9:AK9"/>
    <mergeCell ref="A10:A11"/>
    <mergeCell ref="B10:B11"/>
    <mergeCell ref="C10:C11"/>
    <mergeCell ref="D10:D11"/>
    <mergeCell ref="E10:E11"/>
    <mergeCell ref="K10:K11"/>
    <mergeCell ref="A9:G9"/>
    <mergeCell ref="H9:N9"/>
    <mergeCell ref="O9:W9"/>
    <mergeCell ref="X9:AD9"/>
    <mergeCell ref="F10:F11"/>
    <mergeCell ref="G10:G11"/>
    <mergeCell ref="H10:H11"/>
    <mergeCell ref="I10:I11"/>
    <mergeCell ref="J10:J11"/>
    <mergeCell ref="AB10:AB11"/>
    <mergeCell ref="L10:L11"/>
    <mergeCell ref="M10:M11"/>
    <mergeCell ref="N10:N11"/>
    <mergeCell ref="O10:O11"/>
    <mergeCell ref="P10:P11"/>
    <mergeCell ref="Q10:Q11"/>
    <mergeCell ref="R10:W10"/>
    <mergeCell ref="A8:B8"/>
    <mergeCell ref="C8:N8"/>
    <mergeCell ref="A1:D4"/>
    <mergeCell ref="E1:AI4"/>
    <mergeCell ref="AJ1:AK1"/>
    <mergeCell ref="AJ2:AK2"/>
    <mergeCell ref="AJ3:AK3"/>
    <mergeCell ref="AJ4:AK4"/>
    <mergeCell ref="A6:B6"/>
    <mergeCell ref="C6:N6"/>
    <mergeCell ref="O6:Q6"/>
    <mergeCell ref="A7:B7"/>
    <mergeCell ref="C7:N7"/>
    <mergeCell ref="F16:F19"/>
    <mergeCell ref="G16:G19"/>
    <mergeCell ref="H16:H19"/>
    <mergeCell ref="I16:I19"/>
    <mergeCell ref="J16:J19"/>
    <mergeCell ref="A16:A19"/>
    <mergeCell ref="B16:B19"/>
    <mergeCell ref="C16:C19"/>
    <mergeCell ref="D16:D19"/>
    <mergeCell ref="E16:E19"/>
    <mergeCell ref="P16:P19"/>
    <mergeCell ref="Q16:Q19"/>
    <mergeCell ref="R16:R19"/>
    <mergeCell ref="S16:S19"/>
    <mergeCell ref="T16:T19"/>
    <mergeCell ref="K16:K19"/>
    <mergeCell ref="L16:L19"/>
    <mergeCell ref="M16:M19"/>
    <mergeCell ref="N16:N19"/>
    <mergeCell ref="O16:O19"/>
    <mergeCell ref="Z16:Z19"/>
    <mergeCell ref="AA16:AA19"/>
    <mergeCell ref="AB16:AB19"/>
    <mergeCell ref="AC16:AC19"/>
    <mergeCell ref="U16:U19"/>
    <mergeCell ref="V16:V19"/>
    <mergeCell ref="W16:W19"/>
    <mergeCell ref="X16:X19"/>
    <mergeCell ref="Y16:Y19"/>
  </mergeCells>
  <conditionalFormatting sqref="K12:K19">
    <cfRule type="containsText" dxfId="82" priority="16" operator="containsText" text="❌">
      <formula>NOT(ISERROR(SEARCH("❌",K12)))</formula>
    </cfRule>
  </conditionalFormatting>
  <conditionalFormatting sqref="L12:L19">
    <cfRule type="cellIs" dxfId="81" priority="21" operator="equal">
      <formula>"Catastrófico"</formula>
    </cfRule>
    <cfRule type="cellIs" dxfId="80" priority="22" operator="equal">
      <formula>"Mayor"</formula>
    </cfRule>
    <cfRule type="cellIs" dxfId="79" priority="23" operator="equal">
      <formula>"Moderado"</formula>
    </cfRule>
    <cfRule type="cellIs" dxfId="78" priority="24" operator="equal">
      <formula>"Menor"</formula>
    </cfRule>
    <cfRule type="cellIs" dxfId="77" priority="25" operator="equal">
      <formula>"Leve"</formula>
    </cfRule>
  </conditionalFormatting>
  <conditionalFormatting sqref="Y12 H12:H19 Y16">
    <cfRule type="cellIs" dxfId="76" priority="26" operator="equal">
      <formula>"Muy Alta"</formula>
    </cfRule>
    <cfRule type="cellIs" dxfId="75" priority="27" operator="equal">
      <formula>"Alta"</formula>
    </cfRule>
    <cfRule type="cellIs" dxfId="74" priority="28" operator="equal">
      <formula>"Media"</formula>
    </cfRule>
    <cfRule type="cellIs" dxfId="73" priority="29" operator="equal">
      <formula>"Baja"</formula>
    </cfRule>
    <cfRule type="cellIs" dxfId="72" priority="30" operator="equal">
      <formula>"Muy Baja"</formula>
    </cfRule>
  </conditionalFormatting>
  <conditionalFormatting sqref="AA12">
    <cfRule type="cellIs" dxfId="71" priority="11" operator="equal">
      <formula>"Catastrófico"</formula>
    </cfRule>
    <cfRule type="cellIs" dxfId="70" priority="12" operator="equal">
      <formula>"Mayor"</formula>
    </cfRule>
    <cfRule type="cellIs" dxfId="69" priority="13" operator="equal">
      <formula>"Moderado"</formula>
    </cfRule>
    <cfRule type="cellIs" dxfId="68" priority="14" operator="equal">
      <formula>"Menor"</formula>
    </cfRule>
    <cfRule type="cellIs" dxfId="67" priority="15" operator="equal">
      <formula>"Leve"</formula>
    </cfRule>
  </conditionalFormatting>
  <conditionalFormatting sqref="AA16">
    <cfRule type="cellIs" dxfId="66" priority="1" operator="equal">
      <formula>"Catastrófico"</formula>
    </cfRule>
    <cfRule type="cellIs" dxfId="65" priority="2" operator="equal">
      <formula>"Mayor"</formula>
    </cfRule>
    <cfRule type="cellIs" dxfId="64" priority="3" operator="equal">
      <formula>"Moderado"</formula>
    </cfRule>
    <cfRule type="cellIs" dxfId="63" priority="4" operator="equal">
      <formula>"Menor"</formula>
    </cfRule>
    <cfRule type="cellIs" dxfId="62" priority="5" operator="equal">
      <formula>"Leve"</formula>
    </cfRule>
  </conditionalFormatting>
  <conditionalFormatting sqref="AC12 N12:N19 AC16">
    <cfRule type="cellIs" dxfId="61" priority="17" operator="equal">
      <formula>"Extremo"</formula>
    </cfRule>
    <cfRule type="cellIs" dxfId="60" priority="18" operator="equal">
      <formula>"Alto"</formula>
    </cfRule>
    <cfRule type="cellIs" dxfId="59" priority="19" operator="equal">
      <formula>"Moderado"</formula>
    </cfRule>
    <cfRule type="cellIs" dxfId="58" priority="20" operator="equal">
      <formula>"Bajo"</formula>
    </cfRule>
  </conditionalFormatting>
  <pageMargins left="0.7" right="0.7" top="0.75" bottom="0.75" header="0.3" footer="0.3"/>
  <pageSetup orientation="portrait" r:id="rId1"/>
  <ignoredErrors>
    <ignoredError sqref="E12 E16" unlockedFormula="1"/>
  </ignoredErrors>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CF0A3D99-36BC-A543-81AA-2CE7D2A8642D}">
          <x14:formula1>
            <xm:f>'Opciones Tratamiento'!$B$9:$B$10</xm:f>
          </x14:formula1>
          <xm:sqref>AK12:AK19</xm:sqref>
        </x14:dataValidation>
        <x14:dataValidation type="custom" allowBlank="1" showInputMessage="1" showErrorMessage="1" error="Recuerde que las acciones se generan bajo la medida de mitigar el riesgo" xr:uid="{842F5C78-F030-8E47-A58E-159D022D2807}">
          <x14:formula1>
            <xm:f>IF(OR(AD17='Opciones Tratamiento'!$B$2,AD17='Opciones Tratamiento'!$B$3,AD17='Opciones Tratamiento'!$B$4),ISBLANK(AD17),ISTEXT(AD17))</xm:f>
          </x14:formula1>
          <xm:sqref>AJ17:AJ19</xm:sqref>
        </x14:dataValidation>
        <x14:dataValidation type="custom" allowBlank="1" showInputMessage="1" showErrorMessage="1" error="Recuerde que las acciones se generan bajo la medida de mitigar el riesgo" xr:uid="{4E9ACFBD-FE0E-F541-BE57-67CA80D3442A}">
          <x14:formula1>
            <xm:f>IF(OR(AD12='Opciones Tratamiento'!$B$2,AD12='Opciones Tratamiento'!$B$3,AD12='Opciones Tratamiento'!$B$4),ISBLANK(AD12),ISTEXT(AD12))</xm:f>
          </x14:formula1>
          <xm:sqref>AI12:AI16</xm:sqref>
        </x14:dataValidation>
        <x14:dataValidation type="list" allowBlank="1" showInputMessage="1" showErrorMessage="1" xr:uid="{19384026-1C3B-6141-8AAD-5767B8DB5621}">
          <x14:formula1>
            <xm:f>'Tabla Impacto'!$F$210:$F$221</xm:f>
          </x14:formula1>
          <xm:sqref>J12:J19</xm:sqref>
        </x14:dataValidation>
        <x14:dataValidation type="list" allowBlank="1" showInputMessage="1" showErrorMessage="1" xr:uid="{BEAC919A-89BD-444D-BE4B-8CECF250256B}">
          <x14:formula1>
            <xm:f>'Opciones Tratamiento'!$B$2:$B$5</xm:f>
          </x14:formula1>
          <xm:sqref>AD12:AD19</xm:sqref>
        </x14:dataValidation>
        <x14:dataValidation type="list" allowBlank="1" showInputMessage="1" showErrorMessage="1" xr:uid="{E9652017-2974-CC4F-86B9-04B433813D56}">
          <x14:formula1>
            <xm:f>'Opciones Tratamiento'!$E$2:$E$4</xm:f>
          </x14:formula1>
          <xm:sqref>B12:B19</xm:sqref>
        </x14:dataValidation>
        <x14:dataValidation type="list" allowBlank="1" showInputMessage="1" showErrorMessage="1" xr:uid="{ABF758E2-2489-3943-B2B2-7A3F7A11CD0B}">
          <x14:formula1>
            <xm:f>'Opciones Tratamiento'!$B$13:$B$19</xm:f>
          </x14:formula1>
          <xm:sqref>F12:F19</xm:sqref>
        </x14:dataValidation>
        <x14:dataValidation type="list" allowBlank="1" showInputMessage="1" showErrorMessage="1" xr:uid="{71014D8C-47A4-264D-AA24-DEDEDFFDAF01}">
          <x14:formula1>
            <xm:f>'Tabla Valoración controles'!$D$13:$D$14</xm:f>
          </x14:formula1>
          <xm:sqref>W12 W16</xm:sqref>
        </x14:dataValidation>
        <x14:dataValidation type="list" allowBlank="1" showInputMessage="1" showErrorMessage="1" xr:uid="{DB8D8A51-4F73-F949-AE66-613113DB965F}">
          <x14:formula1>
            <xm:f>'Tabla Valoración controles'!$D$11:$D$12</xm:f>
          </x14:formula1>
          <xm:sqref>V12 V16</xm:sqref>
        </x14:dataValidation>
        <x14:dataValidation type="list" allowBlank="1" showInputMessage="1" showErrorMessage="1" xr:uid="{C18F0215-86D5-9642-A745-36AA17EADE83}">
          <x14:formula1>
            <xm:f>'Tabla Valoración controles'!$D$9:$D$10</xm:f>
          </x14:formula1>
          <xm:sqref>U12 U16</xm:sqref>
        </x14:dataValidation>
        <x14:dataValidation type="list" allowBlank="1" showInputMessage="1" showErrorMessage="1" xr:uid="{EC74E3B5-CDAE-2849-904D-A1E5FF4CA479}">
          <x14:formula1>
            <xm:f>'Tabla Valoración controles'!$D$7:$D$8</xm:f>
          </x14:formula1>
          <xm:sqref>S12 S16</xm:sqref>
        </x14:dataValidation>
        <x14:dataValidation type="list" allowBlank="1" showInputMessage="1" showErrorMessage="1" xr:uid="{0E34114F-50C3-804F-87E1-18AD564F14CE}">
          <x14:formula1>
            <xm:f>'Tabla Valoración controles'!$D$4:$D$6</xm:f>
          </x14:formula1>
          <xm:sqref>R12 R16</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B8003-6F99-824D-9C7A-3529E99ABBFD}">
  <sheetPr>
    <tabColor rgb="FFFF0000"/>
  </sheetPr>
  <dimension ref="A1:CV52"/>
  <sheetViews>
    <sheetView topLeftCell="A8" zoomScale="90" zoomScaleNormal="90" workbookViewId="0">
      <selection activeCell="C12" sqref="C12:C15"/>
    </sheetView>
  </sheetViews>
  <sheetFormatPr baseColWidth="10" defaultColWidth="11.42578125" defaultRowHeight="16.5" x14ac:dyDescent="0.3"/>
  <cols>
    <col min="1" max="1" width="4" style="2" bestFit="1" customWidth="1"/>
    <col min="2" max="2" width="14.140625" style="2" customWidth="1"/>
    <col min="3" max="3" width="15.42578125" style="2" customWidth="1"/>
    <col min="4" max="4" width="25.85546875" style="2" customWidth="1"/>
    <col min="5" max="5" width="38.285156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23.140625" style="1" customWidth="1"/>
    <col min="12" max="12" width="17.42578125" style="1" customWidth="1"/>
    <col min="13" max="13" width="6.28515625" style="1" bestFit="1" customWidth="1"/>
    <col min="14" max="14" width="16" style="1" customWidth="1"/>
    <col min="15" max="15" width="5.85546875" style="5" customWidth="1"/>
    <col min="16" max="16" width="43.42578125" style="148"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9.28515625" style="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46.28515625" style="1" customWidth="1"/>
    <col min="32" max="32" width="29.7109375" style="1" customWidth="1"/>
    <col min="33" max="34" width="14.42578125" style="1" customWidth="1"/>
    <col min="35" max="35" width="14.85546875" style="1" customWidth="1"/>
    <col min="36" max="36" width="18.42578125" style="1" customWidth="1"/>
    <col min="37" max="37" width="17.42578125" style="1" customWidth="1"/>
    <col min="38" max="16384" width="11.42578125" style="1"/>
  </cols>
  <sheetData>
    <row r="1" spans="1:100" ht="15" customHeight="1" x14ac:dyDescent="0.3">
      <c r="A1" s="522"/>
      <c r="B1" s="523"/>
      <c r="C1" s="523"/>
      <c r="D1" s="524"/>
      <c r="E1" s="531" t="s">
        <v>87</v>
      </c>
      <c r="F1" s="532"/>
      <c r="G1" s="532"/>
      <c r="H1" s="532"/>
      <c r="I1" s="532"/>
      <c r="J1" s="532"/>
      <c r="K1" s="532"/>
      <c r="L1" s="532"/>
      <c r="M1" s="532"/>
      <c r="N1" s="532"/>
      <c r="O1" s="532"/>
      <c r="P1" s="532"/>
      <c r="Q1" s="532"/>
      <c r="R1" s="532"/>
      <c r="S1" s="532"/>
      <c r="T1" s="532"/>
      <c r="U1" s="532"/>
      <c r="V1" s="532"/>
      <c r="W1" s="532"/>
      <c r="X1" s="532"/>
      <c r="Y1" s="532"/>
      <c r="Z1" s="532"/>
      <c r="AA1" s="532"/>
      <c r="AB1" s="532"/>
      <c r="AC1" s="532"/>
      <c r="AD1" s="532"/>
      <c r="AE1" s="532"/>
      <c r="AF1" s="532"/>
      <c r="AG1" s="532"/>
      <c r="AH1" s="532"/>
      <c r="AI1" s="533"/>
      <c r="AJ1" s="540" t="s">
        <v>240</v>
      </c>
      <c r="AK1" s="540"/>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row>
    <row r="2" spans="1:100" ht="15" customHeight="1" x14ac:dyDescent="0.3">
      <c r="A2" s="525"/>
      <c r="B2" s="526"/>
      <c r="C2" s="526"/>
      <c r="D2" s="527"/>
      <c r="E2" s="534"/>
      <c r="F2" s="535"/>
      <c r="G2" s="535"/>
      <c r="H2" s="535"/>
      <c r="I2" s="535"/>
      <c r="J2" s="535"/>
      <c r="K2" s="535"/>
      <c r="L2" s="535"/>
      <c r="M2" s="535"/>
      <c r="N2" s="535"/>
      <c r="O2" s="535"/>
      <c r="P2" s="535"/>
      <c r="Q2" s="535"/>
      <c r="R2" s="535"/>
      <c r="S2" s="535"/>
      <c r="T2" s="535"/>
      <c r="U2" s="535"/>
      <c r="V2" s="535"/>
      <c r="W2" s="535"/>
      <c r="X2" s="535"/>
      <c r="Y2" s="535"/>
      <c r="Z2" s="535"/>
      <c r="AA2" s="535"/>
      <c r="AB2" s="535"/>
      <c r="AC2" s="535"/>
      <c r="AD2" s="535"/>
      <c r="AE2" s="535"/>
      <c r="AF2" s="535"/>
      <c r="AG2" s="535"/>
      <c r="AH2" s="535"/>
      <c r="AI2" s="536"/>
      <c r="AJ2" s="541" t="s">
        <v>241</v>
      </c>
      <c r="AK2" s="542"/>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row>
    <row r="3" spans="1:100" ht="15" customHeight="1" x14ac:dyDescent="0.3">
      <c r="A3" s="525"/>
      <c r="B3" s="526"/>
      <c r="C3" s="526"/>
      <c r="D3" s="527"/>
      <c r="E3" s="534"/>
      <c r="F3" s="535"/>
      <c r="G3" s="535"/>
      <c r="H3" s="535"/>
      <c r="I3" s="535"/>
      <c r="J3" s="535"/>
      <c r="K3" s="535"/>
      <c r="L3" s="535"/>
      <c r="M3" s="535"/>
      <c r="N3" s="535"/>
      <c r="O3" s="535"/>
      <c r="P3" s="535"/>
      <c r="Q3" s="535"/>
      <c r="R3" s="535"/>
      <c r="S3" s="535"/>
      <c r="T3" s="535"/>
      <c r="U3" s="535"/>
      <c r="V3" s="535"/>
      <c r="W3" s="535"/>
      <c r="X3" s="535"/>
      <c r="Y3" s="535"/>
      <c r="Z3" s="535"/>
      <c r="AA3" s="535"/>
      <c r="AB3" s="535"/>
      <c r="AC3" s="535"/>
      <c r="AD3" s="535"/>
      <c r="AE3" s="535"/>
      <c r="AF3" s="535"/>
      <c r="AG3" s="535"/>
      <c r="AH3" s="535"/>
      <c r="AI3" s="536"/>
      <c r="AJ3" s="541" t="s">
        <v>242</v>
      </c>
      <c r="AK3" s="541"/>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row>
    <row r="4" spans="1:100" ht="15" customHeight="1" x14ac:dyDescent="0.3">
      <c r="A4" s="528"/>
      <c r="B4" s="529"/>
      <c r="C4" s="529"/>
      <c r="D4" s="530"/>
      <c r="E4" s="537"/>
      <c r="F4" s="538"/>
      <c r="G4" s="538"/>
      <c r="H4" s="538"/>
      <c r="I4" s="538"/>
      <c r="J4" s="538"/>
      <c r="K4" s="538"/>
      <c r="L4" s="538"/>
      <c r="M4" s="538"/>
      <c r="N4" s="538"/>
      <c r="O4" s="538"/>
      <c r="P4" s="538"/>
      <c r="Q4" s="538"/>
      <c r="R4" s="538"/>
      <c r="S4" s="538"/>
      <c r="T4" s="538"/>
      <c r="U4" s="538"/>
      <c r="V4" s="538"/>
      <c r="W4" s="538"/>
      <c r="X4" s="538"/>
      <c r="Y4" s="538"/>
      <c r="Z4" s="538"/>
      <c r="AA4" s="538"/>
      <c r="AB4" s="538"/>
      <c r="AC4" s="538"/>
      <c r="AD4" s="538"/>
      <c r="AE4" s="538"/>
      <c r="AF4" s="538"/>
      <c r="AG4" s="538"/>
      <c r="AH4" s="538"/>
      <c r="AI4" s="539"/>
      <c r="AJ4" s="540" t="s">
        <v>88</v>
      </c>
      <c r="AK4" s="540"/>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row>
    <row r="5" spans="1:100" ht="16.5" customHeight="1" x14ac:dyDescent="0.3">
      <c r="A5" s="26"/>
      <c r="B5" s="27"/>
      <c r="C5" s="26"/>
      <c r="D5" s="26"/>
      <c r="E5" s="7"/>
      <c r="F5" s="25"/>
      <c r="G5" s="7"/>
      <c r="H5" s="7"/>
      <c r="I5" s="7"/>
      <c r="J5" s="7"/>
      <c r="K5" s="7"/>
      <c r="L5" s="7"/>
      <c r="M5" s="7"/>
      <c r="N5" s="7"/>
      <c r="O5" s="25"/>
      <c r="P5" s="14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row>
    <row r="6" spans="1:100" ht="26.25" customHeight="1" x14ac:dyDescent="0.3">
      <c r="A6" s="543" t="s">
        <v>89</v>
      </c>
      <c r="B6" s="544"/>
      <c r="C6" s="545" t="s">
        <v>380</v>
      </c>
      <c r="D6" s="546"/>
      <c r="E6" s="546"/>
      <c r="F6" s="546"/>
      <c r="G6" s="546"/>
      <c r="H6" s="546"/>
      <c r="I6" s="546"/>
      <c r="J6" s="546"/>
      <c r="K6" s="546"/>
      <c r="L6" s="546"/>
      <c r="M6" s="546"/>
      <c r="N6" s="547"/>
      <c r="O6" s="548"/>
      <c r="P6" s="548"/>
      <c r="Q6" s="548"/>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row>
    <row r="7" spans="1:100" ht="62.1" customHeight="1" x14ac:dyDescent="0.3">
      <c r="A7" s="543" t="s">
        <v>90</v>
      </c>
      <c r="B7" s="544"/>
      <c r="C7" s="549" t="s">
        <v>381</v>
      </c>
      <c r="D7" s="550"/>
      <c r="E7" s="550"/>
      <c r="F7" s="550"/>
      <c r="G7" s="550"/>
      <c r="H7" s="550"/>
      <c r="I7" s="550"/>
      <c r="J7" s="550"/>
      <c r="K7" s="550"/>
      <c r="L7" s="550"/>
      <c r="M7" s="550"/>
      <c r="N7" s="551"/>
      <c r="O7" s="25"/>
      <c r="P7" s="14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row>
    <row r="8" spans="1:100" ht="52.5" customHeight="1" x14ac:dyDescent="0.3">
      <c r="A8" s="517" t="s">
        <v>91</v>
      </c>
      <c r="B8" s="518"/>
      <c r="C8" s="519" t="s">
        <v>382</v>
      </c>
      <c r="D8" s="520"/>
      <c r="E8" s="520"/>
      <c r="F8" s="520"/>
      <c r="G8" s="520"/>
      <c r="H8" s="520"/>
      <c r="I8" s="520"/>
      <c r="J8" s="520"/>
      <c r="K8" s="520"/>
      <c r="L8" s="520"/>
      <c r="M8" s="520"/>
      <c r="N8" s="521"/>
      <c r="O8" s="25"/>
      <c r="P8" s="14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row>
    <row r="9" spans="1:100" x14ac:dyDescent="0.3">
      <c r="A9" s="552" t="s">
        <v>92</v>
      </c>
      <c r="B9" s="552"/>
      <c r="C9" s="552"/>
      <c r="D9" s="552"/>
      <c r="E9" s="552"/>
      <c r="F9" s="552"/>
      <c r="G9" s="552"/>
      <c r="H9" s="552" t="s">
        <v>93</v>
      </c>
      <c r="I9" s="552"/>
      <c r="J9" s="552"/>
      <c r="K9" s="552"/>
      <c r="L9" s="552"/>
      <c r="M9" s="552"/>
      <c r="N9" s="552"/>
      <c r="O9" s="552" t="s">
        <v>94</v>
      </c>
      <c r="P9" s="552"/>
      <c r="Q9" s="552"/>
      <c r="R9" s="552"/>
      <c r="S9" s="552"/>
      <c r="T9" s="552"/>
      <c r="U9" s="552"/>
      <c r="V9" s="552"/>
      <c r="W9" s="552"/>
      <c r="X9" s="552" t="s">
        <v>95</v>
      </c>
      <c r="Y9" s="552"/>
      <c r="Z9" s="552"/>
      <c r="AA9" s="552"/>
      <c r="AB9" s="552"/>
      <c r="AC9" s="552"/>
      <c r="AD9" s="552"/>
      <c r="AE9" s="552" t="s">
        <v>96</v>
      </c>
      <c r="AF9" s="552"/>
      <c r="AG9" s="552"/>
      <c r="AH9" s="552"/>
      <c r="AI9" s="552"/>
      <c r="AJ9" s="552"/>
      <c r="AK9" s="552"/>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row>
    <row r="10" spans="1:100" ht="16.5" customHeight="1" x14ac:dyDescent="0.3">
      <c r="A10" s="553" t="s">
        <v>97</v>
      </c>
      <c r="B10" s="552" t="s">
        <v>22</v>
      </c>
      <c r="C10" s="554" t="s">
        <v>24</v>
      </c>
      <c r="D10" s="554" t="s">
        <v>26</v>
      </c>
      <c r="E10" s="552" t="s">
        <v>28</v>
      </c>
      <c r="F10" s="554" t="s">
        <v>30</v>
      </c>
      <c r="G10" s="554" t="s">
        <v>98</v>
      </c>
      <c r="H10" s="554" t="s">
        <v>99</v>
      </c>
      <c r="I10" s="552" t="s">
        <v>100</v>
      </c>
      <c r="J10" s="554" t="s">
        <v>101</v>
      </c>
      <c r="K10" s="554" t="s">
        <v>102</v>
      </c>
      <c r="L10" s="554" t="s">
        <v>103</v>
      </c>
      <c r="M10" s="552" t="s">
        <v>100</v>
      </c>
      <c r="N10" s="554" t="s">
        <v>36</v>
      </c>
      <c r="O10" s="555" t="s">
        <v>104</v>
      </c>
      <c r="P10" s="554" t="s">
        <v>38</v>
      </c>
      <c r="Q10" s="554" t="s">
        <v>40</v>
      </c>
      <c r="R10" s="554" t="s">
        <v>105</v>
      </c>
      <c r="S10" s="554"/>
      <c r="T10" s="554"/>
      <c r="U10" s="554"/>
      <c r="V10" s="554"/>
      <c r="W10" s="554"/>
      <c r="X10" s="555" t="s">
        <v>106</v>
      </c>
      <c r="Y10" s="555" t="s">
        <v>107</v>
      </c>
      <c r="Z10" s="555" t="s">
        <v>100</v>
      </c>
      <c r="AA10" s="555" t="s">
        <v>108</v>
      </c>
      <c r="AB10" s="555" t="s">
        <v>100</v>
      </c>
      <c r="AC10" s="555" t="s">
        <v>109</v>
      </c>
      <c r="AD10" s="555" t="s">
        <v>56</v>
      </c>
      <c r="AE10" s="554" t="s">
        <v>96</v>
      </c>
      <c r="AF10" s="554" t="s">
        <v>110</v>
      </c>
      <c r="AG10" s="554" t="s">
        <v>111</v>
      </c>
      <c r="AH10" s="554" t="s">
        <v>112</v>
      </c>
      <c r="AI10" s="554" t="s">
        <v>113</v>
      </c>
      <c r="AJ10" s="554" t="s">
        <v>114</v>
      </c>
      <c r="AK10" s="554" t="s">
        <v>60</v>
      </c>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row>
    <row r="11" spans="1:100" s="4" customFormat="1" ht="94.5" customHeight="1" x14ac:dyDescent="0.25">
      <c r="A11" s="553"/>
      <c r="B11" s="552"/>
      <c r="C11" s="554"/>
      <c r="D11" s="554"/>
      <c r="E11" s="552"/>
      <c r="F11" s="554"/>
      <c r="G11" s="554"/>
      <c r="H11" s="554"/>
      <c r="I11" s="552"/>
      <c r="J11" s="554"/>
      <c r="K11" s="554"/>
      <c r="L11" s="552"/>
      <c r="M11" s="552"/>
      <c r="N11" s="554"/>
      <c r="O11" s="555"/>
      <c r="P11" s="554"/>
      <c r="Q11" s="554"/>
      <c r="R11" s="162" t="s">
        <v>115</v>
      </c>
      <c r="S11" s="162" t="s">
        <v>116</v>
      </c>
      <c r="T11" s="162" t="s">
        <v>117</v>
      </c>
      <c r="U11" s="162" t="s">
        <v>118</v>
      </c>
      <c r="V11" s="162" t="s">
        <v>119</v>
      </c>
      <c r="W11" s="162" t="s">
        <v>120</v>
      </c>
      <c r="X11" s="555"/>
      <c r="Y11" s="555"/>
      <c r="Z11" s="555"/>
      <c r="AA11" s="555"/>
      <c r="AB11" s="555"/>
      <c r="AC11" s="555"/>
      <c r="AD11" s="555"/>
      <c r="AE11" s="554"/>
      <c r="AF11" s="554"/>
      <c r="AG11" s="554"/>
      <c r="AH11" s="554"/>
      <c r="AI11" s="554"/>
      <c r="AJ11" s="554"/>
      <c r="AK11" s="554"/>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V11" s="23"/>
    </row>
    <row r="12" spans="1:100" s="3" customFormat="1" ht="99.95" customHeight="1" x14ac:dyDescent="0.25">
      <c r="A12" s="556">
        <v>1</v>
      </c>
      <c r="B12" s="557" t="s">
        <v>246</v>
      </c>
      <c r="C12" s="557" t="s">
        <v>383</v>
      </c>
      <c r="D12" s="557" t="s">
        <v>384</v>
      </c>
      <c r="E12" s="558" t="str">
        <f>+IF(ISTEXT(D12)=TRUE,CONCATENATE(B12," POR ",C12," DEBIDO A ",D12),"DILIGENCIE LAS CASILLAS ANTERIORES")</f>
        <v>Posibilidad de afectación Reputacional POR falta de preparación, adecuada aplicación de protocolos ante emergencias y mal estado de equipos y vehiculos DEBIDO A la no estandarización de procedimientos operativos normalizados y no realización de mantenimiento preventivo a los equipos y vehiculos</v>
      </c>
      <c r="F12" s="557" t="s">
        <v>121</v>
      </c>
      <c r="G12" s="559">
        <v>365</v>
      </c>
      <c r="H12" s="561" t="str">
        <f>IF(G12&lt;=0,"",IF(G12&lt;=2,"Muy Baja",IF(G12&lt;=24,"Baja",IF(G12&lt;=500,"Media",IF(G12&lt;=5000,"Alta","Muy Alta")))))</f>
        <v>Media</v>
      </c>
      <c r="I12" s="562">
        <f>IF(H12="","",IF(H12="Muy Baja",0.2,IF(H12="Baja",0.4,IF(H12="Media",0.6,IF(H12="Alta",0.8,IF(H12="Muy Alta",1,))))))</f>
        <v>0.6</v>
      </c>
      <c r="J12" s="563" t="s">
        <v>130</v>
      </c>
      <c r="K12" s="562" t="str">
        <f ca="1">IF(NOT(ISERROR(MATCH(J12,'Tabla Impacto'!$B$221:$B$223,0))),'Tabla Impacto'!$F$223&amp;"Por favor no seleccionar los criterios de impacto(Afectación Económica o presupuestal y Pérdida Reputacional)",J12)</f>
        <v xml:space="preserve">     El riesgo afecta la imagen de la entidad con algunos usuarios de relevancia frente al logro de los objetivos</v>
      </c>
      <c r="L12" s="561" t="str">
        <f ca="1">IF(OR(K12='Tabla Impacto'!$C$11,K12='Tabla Impacto'!$D$11),"Leve",IF(OR(K12='Tabla Impacto'!$C$12,K12='Tabla Impacto'!$D$12),"Menor",IF(OR(K12='Tabla Impacto'!$C$13,K12='Tabla Impacto'!$D$13),"Moderado",IF(OR(K12='Tabla Impacto'!$C$14,K12='Tabla Impacto'!$D$14),"Mayor",IF(OR(K12='Tabla Impacto'!$C$15,K12='Tabla Impacto'!$D$15),"Catastrófico","")))))</f>
        <v>Moderado</v>
      </c>
      <c r="M12" s="562">
        <f ca="1">IF(L12="","",IF(L12="Leve",0.2,IF(L12="Menor",0.4,IF(L12="Moderado",0.6,IF(L12="Mayor",0.8,IF(L12="Catastrófico",1,))))))</f>
        <v>0.6</v>
      </c>
      <c r="N12" s="560" t="str">
        <f ca="1">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Moderado</v>
      </c>
      <c r="O12" s="163">
        <v>1</v>
      </c>
      <c r="P12" s="165" t="s">
        <v>385</v>
      </c>
      <c r="Q12" s="166" t="str">
        <f>IF(OR(R12="Preventivo",R12="Detectivo"),"Probabilidad",IF(R12="Correctivo","Impacto",""))</f>
        <v>Probabilidad</v>
      </c>
      <c r="R12" s="167" t="s">
        <v>123</v>
      </c>
      <c r="S12" s="167" t="s">
        <v>124</v>
      </c>
      <c r="T12" s="168" t="str">
        <f>IF(AND(R12="Preventivo",S12="Automático"),"50%",IF(AND(R12="Preventivo",S12="Manual"),"40%",IF(AND(R12="Detectivo",S12="Automático"),"40%",IF(AND(R12="Detectivo",S12="Manual"),"30%",IF(AND(R12="Correctivo",S12="Automático"),"35%",IF(AND(R12="Correctivo",S12="Manual"),"25%",""))))))</f>
        <v>40%</v>
      </c>
      <c r="U12" s="167" t="s">
        <v>125</v>
      </c>
      <c r="V12" s="167" t="s">
        <v>126</v>
      </c>
      <c r="W12" s="167" t="s">
        <v>127</v>
      </c>
      <c r="X12" s="169">
        <f>IFERROR(IF(Q12="Probabilidad",(I12-(+I12*T12)),IF(Q12="Impacto",I12,"")),"")</f>
        <v>0.36</v>
      </c>
      <c r="Y12" s="170" t="str">
        <f>IFERROR(IF(X12="","",IF(X12&lt;=0.2,"Muy Baja",IF(X12&lt;=0.4,"Baja",IF(X12&lt;=0.6,"Media",IF(X12&lt;=0.8,"Alta","Muy Alta"))))),"")</f>
        <v>Baja</v>
      </c>
      <c r="Z12" s="168">
        <f>+X12</f>
        <v>0.36</v>
      </c>
      <c r="AA12" s="170" t="str">
        <f>IFERROR(IF(AB12="","",IF(AB12&lt;=0.2,"Leve",IF(AB12&lt;=0.4,"Menor",IF(AB12&lt;=0.6,"Moderado",IF(AB12&lt;=0.8,"Mayor","Catastrófico"))))),"")</f>
        <v/>
      </c>
      <c r="AB12" s="169" t="str">
        <f>IFERROR(IF(Q16="Impacto",(M16-(+M16*T16)),IF(Q16="Probabilidad",M16,"")),"")</f>
        <v/>
      </c>
      <c r="AC12" s="171"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
      </c>
      <c r="AD12" s="167" t="s">
        <v>128</v>
      </c>
      <c r="AE12" s="172" t="s">
        <v>386</v>
      </c>
      <c r="AF12" s="172" t="s">
        <v>387</v>
      </c>
      <c r="AG12" s="173">
        <v>45962</v>
      </c>
      <c r="AH12" s="173">
        <v>46022</v>
      </c>
      <c r="AI12" s="174"/>
      <c r="AJ12" s="175"/>
      <c r="AK12" s="16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row>
    <row r="13" spans="1:100" s="158" customFormat="1" ht="94.5" customHeight="1" x14ac:dyDescent="0.25">
      <c r="A13" s="556"/>
      <c r="B13" s="557"/>
      <c r="C13" s="557"/>
      <c r="D13" s="557"/>
      <c r="E13" s="558"/>
      <c r="F13" s="557"/>
      <c r="G13" s="559"/>
      <c r="H13" s="561"/>
      <c r="I13" s="562"/>
      <c r="J13" s="563"/>
      <c r="K13" s="562"/>
      <c r="L13" s="561"/>
      <c r="M13" s="562"/>
      <c r="N13" s="560"/>
      <c r="O13" s="178">
        <v>2</v>
      </c>
      <c r="P13" s="184" t="s">
        <v>388</v>
      </c>
      <c r="Q13" s="179" t="str">
        <f>IF(OR(R13="Preventivo",R13="Detectivo"),"Probabilidad",IF(R13="Correctivo","Impacto",""))</f>
        <v>Probabilidad</v>
      </c>
      <c r="R13" s="183" t="s">
        <v>123</v>
      </c>
      <c r="S13" s="183" t="s">
        <v>124</v>
      </c>
      <c r="T13" s="180" t="str">
        <f>IF(AND(R13="Preventivo",S13="Automático"),"50%",IF(AND(R13="Preventivo",S13="Manual"),"40%",IF(AND(R13="Detectivo",S13="Automático"),"40%",IF(AND(R13="Detectivo",S13="Manual"),"30%",IF(AND(R13="Correctivo",S13="Automático"),"35%",IF(AND(R13="Correctivo",S13="Manual"),"25%",""))))))</f>
        <v>40%</v>
      </c>
      <c r="U13" s="183" t="s">
        <v>125</v>
      </c>
      <c r="V13" s="183" t="s">
        <v>126</v>
      </c>
      <c r="W13" s="183" t="s">
        <v>127</v>
      </c>
      <c r="X13" s="185">
        <f>IFERROR(IF(Q13="Probabilidad",(I13-(+I13*T13)),IF(Q13="Impacto",I13,"")),"")</f>
        <v>0</v>
      </c>
      <c r="Y13" s="181" t="str">
        <f>IFERROR(IF(X13="","",IF(X13&lt;=0.2,"Muy Baja",IF(X13&lt;=0.4,"Baja",IF(X13&lt;=0.6,"Media",IF(X13&lt;=0.8,"Alta","Muy Alta"))))),"")</f>
        <v>Muy Baja</v>
      </c>
      <c r="Z13" s="180">
        <f>+X13</f>
        <v>0</v>
      </c>
      <c r="AA13" s="181" t="str">
        <f>IFERROR(IF(AB13="","",IF(AB13&lt;=0.2,"Leve",IF(AB13&lt;=0.4,"Menor",IF(AB13&lt;=0.6,"Moderado",IF(AB13&lt;=0.8,"Mayor","Catastrófico"))))),"")</f>
        <v/>
      </c>
      <c r="AB13" s="185" t="str">
        <f>IFERROR(IF(Q18="Impacto",(M18-(+M18*T18)),IF(Q18="Probabilidad",M18,"")),"")</f>
        <v/>
      </c>
      <c r="AC13" s="182"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67" t="s">
        <v>128</v>
      </c>
      <c r="AE13" s="172" t="s">
        <v>389</v>
      </c>
      <c r="AF13" s="172" t="s">
        <v>387</v>
      </c>
      <c r="AG13" s="173">
        <v>45870</v>
      </c>
      <c r="AH13" s="173">
        <v>46022</v>
      </c>
      <c r="AI13" s="176"/>
      <c r="AJ13" s="176"/>
      <c r="AK13" s="176"/>
    </row>
    <row r="14" spans="1:100" s="158" customFormat="1" ht="94.5" customHeight="1" x14ac:dyDescent="0.25">
      <c r="A14" s="556"/>
      <c r="B14" s="557"/>
      <c r="C14" s="557"/>
      <c r="D14" s="557"/>
      <c r="E14" s="558"/>
      <c r="F14" s="557"/>
      <c r="G14" s="559"/>
      <c r="H14" s="561"/>
      <c r="I14" s="562"/>
      <c r="J14" s="563"/>
      <c r="K14" s="562"/>
      <c r="L14" s="561"/>
      <c r="M14" s="562"/>
      <c r="N14" s="560"/>
      <c r="O14" s="178">
        <v>3</v>
      </c>
      <c r="P14" s="184" t="s">
        <v>390</v>
      </c>
      <c r="Q14" s="179" t="s">
        <v>133</v>
      </c>
      <c r="R14" s="183" t="s">
        <v>129</v>
      </c>
      <c r="S14" s="183" t="s">
        <v>124</v>
      </c>
      <c r="T14" s="180" t="str">
        <f>IF(AND(R14="Preventivo",S14="Automático"),"50%",IF(AND(R14="Preventivo",S14="Manual"),"40%",IF(AND(R14="Detectivo",S14="Automático"),"40%",IF(AND(R14="Detectivo",S14="Manual"),"30%",IF(AND(R14="Correctivo",S14="Automático"),"35%",IF(AND(R14="Correctivo",S14="Manual"),"25%",""))))))</f>
        <v>30%</v>
      </c>
      <c r="U14" s="183" t="s">
        <v>125</v>
      </c>
      <c r="V14" s="183" t="s">
        <v>126</v>
      </c>
      <c r="W14" s="183" t="s">
        <v>127</v>
      </c>
      <c r="X14" s="185">
        <f>IFERROR(IF(Q14="Probabilidad",(I14-(+I14*T14)),IF(Q14="Impacto",I14,"")),"")</f>
        <v>0</v>
      </c>
      <c r="Y14" s="181" t="str">
        <f>IFERROR(IF(X14="","",IF(X14&lt;=0.2,"Muy Baja",IF(X14&lt;=0.4,"Baja",IF(X14&lt;=0.6,"Media",IF(X14&lt;=0.8,"Alta","Muy Alta"))))),"")</f>
        <v>Muy Baja</v>
      </c>
      <c r="Z14" s="180">
        <f>+X14</f>
        <v>0</v>
      </c>
      <c r="AA14" s="181" t="str">
        <f>IFERROR(IF(AB14="","",IF(AB14&lt;=0.2,"Leve",IF(AB14&lt;=0.4,"Menor",IF(AB14&lt;=0.6,"Moderado",IF(AB14&lt;=0.8,"Mayor","Catastrófico"))))),"")</f>
        <v/>
      </c>
      <c r="AB14" s="185" t="str">
        <f>IFERROR(IF(Q19="Impacto",(M19-(+M19*T19)),IF(Q19="Probabilidad",M19,"")),"")</f>
        <v/>
      </c>
      <c r="AC14" s="182" t="str">
        <f>IFERROR(IF(OR(AND(Y14="Muy Baja",AA14="Leve"),AND(Y14="Muy Baja",AA14="Menor"),AND(Y14="Baja",AA14="Leve")),"Bajo",IF(OR(AND(Y14="Muy baja",AA14="Moderado"),AND(Y14="Baja",AA14="Menor"),AND(Y14="Baja",AA14="Moderado"),AND(Y14="Media",AA14="Leve"),AND(Y14="Media",AA14="Menor"),AND(Y14="Media",AA14="Moderado"),AND(Y14="Alta",AA14="Leve"),AND(Y14="Alta",AA14="Menor")),"Moderado",IF(OR(AND(Y14="Muy Baja",AA14="Mayor"),AND(Y14="Baja",AA14="Mayor"),AND(Y14="Media",AA14="Mayor"),AND(Y14="Alta",AA14="Moderado"),AND(Y14="Alta",AA14="Mayor"),AND(Y14="Muy Alta",AA14="Leve"),AND(Y14="Muy Alta",AA14="Menor"),AND(Y14="Muy Alta",AA14="Moderado"),AND(Y14="Muy Alta",AA14="Mayor")),"Alto",IF(OR(AND(Y14="Muy Baja",AA14="Catastrófico"),AND(Y14="Baja",AA14="Catastrófico"),AND(Y14="Media",AA14="Catastrófico"),AND(Y14="Alta",AA14="Catastrófico"),AND(Y14="Muy Alta",AA14="Catastrófico")),"Extremo","")))),"")</f>
        <v/>
      </c>
      <c r="AD14" s="167" t="s">
        <v>128</v>
      </c>
      <c r="AE14" s="172" t="s">
        <v>391</v>
      </c>
      <c r="AF14" s="172" t="s">
        <v>387</v>
      </c>
      <c r="AG14" s="173">
        <v>45717</v>
      </c>
      <c r="AH14" s="173">
        <v>46022</v>
      </c>
      <c r="AI14" s="176"/>
      <c r="AJ14" s="176"/>
      <c r="AK14" s="176"/>
    </row>
    <row r="15" spans="1:100" ht="78" x14ac:dyDescent="0.3">
      <c r="A15" s="556"/>
      <c r="B15" s="557"/>
      <c r="C15" s="557"/>
      <c r="D15" s="557"/>
      <c r="E15" s="558"/>
      <c r="F15" s="557"/>
      <c r="G15" s="559"/>
      <c r="H15" s="561"/>
      <c r="I15" s="562"/>
      <c r="J15" s="563"/>
      <c r="K15" s="562"/>
      <c r="L15" s="561"/>
      <c r="M15" s="562"/>
      <c r="N15" s="560"/>
      <c r="O15" s="178">
        <v>4</v>
      </c>
      <c r="P15" s="184" t="s">
        <v>392</v>
      </c>
      <c r="Q15" s="179" t="s">
        <v>133</v>
      </c>
      <c r="R15" s="183" t="s">
        <v>123</v>
      </c>
      <c r="S15" s="183" t="s">
        <v>124</v>
      </c>
      <c r="T15" s="180" t="str">
        <f>IF(AND(R15="Preventivo",S15="Automático"),"50%",IF(AND(R15="Preventivo",S15="Manual"),"40%",IF(AND(R15="Detectivo",S15="Automático"),"40%",IF(AND(R15="Detectivo",S15="Manual"),"30%",IF(AND(R15="Correctivo",S15="Automático"),"35%",IF(AND(R15="Correctivo",S15="Manual"),"25%",""))))))</f>
        <v>40%</v>
      </c>
      <c r="U15" s="183" t="s">
        <v>213</v>
      </c>
      <c r="V15" s="183" t="s">
        <v>126</v>
      </c>
      <c r="W15" s="183" t="s">
        <v>219</v>
      </c>
      <c r="X15" s="185">
        <f>IFERROR(IF(Q15="Probabilidad",(I15-(+I15*T15)),IF(Q15="Impacto",I15,"")),"")</f>
        <v>0</v>
      </c>
      <c r="Y15" s="181" t="str">
        <f>IFERROR(IF(X15="","",IF(X15&lt;=0.2,"Muy Baja",IF(X15&lt;=0.4,"Baja",IF(X15&lt;=0.6,"Media",IF(X15&lt;=0.8,"Alta","Muy Alta"))))),"")</f>
        <v>Muy Baja</v>
      </c>
      <c r="Z15" s="180">
        <f>+X15</f>
        <v>0</v>
      </c>
      <c r="AA15" s="181"/>
      <c r="AB15" s="185"/>
      <c r="AC15" s="182"/>
      <c r="AD15" s="167" t="s">
        <v>128</v>
      </c>
      <c r="AE15" s="172" t="s">
        <v>393</v>
      </c>
      <c r="AF15" s="172" t="s">
        <v>387</v>
      </c>
      <c r="AG15" s="173">
        <v>45717</v>
      </c>
      <c r="AH15" s="173">
        <v>46022</v>
      </c>
      <c r="AI15" s="177"/>
      <c r="AJ15" s="177"/>
      <c r="AK15" s="177"/>
    </row>
    <row r="16" spans="1:100" ht="14.1" customHeight="1" x14ac:dyDescent="0.3">
      <c r="A16" s="26"/>
      <c r="B16" s="159"/>
      <c r="C16" s="161"/>
      <c r="D16" s="161"/>
      <c r="E16" s="160"/>
      <c r="F16" s="25"/>
      <c r="G16" s="7"/>
      <c r="H16" s="7"/>
      <c r="I16" s="7"/>
      <c r="J16" s="7"/>
      <c r="K16" s="7"/>
      <c r="L16" s="7"/>
      <c r="M16" s="7"/>
      <c r="N16" s="7"/>
      <c r="O16" s="25"/>
      <c r="P16" s="14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row>
    <row r="17" spans="1:46" x14ac:dyDescent="0.3">
      <c r="A17" s="26"/>
      <c r="B17" s="26"/>
      <c r="C17" s="26"/>
      <c r="D17" s="26"/>
      <c r="E17" s="7"/>
      <c r="F17" s="25"/>
      <c r="G17" s="7"/>
      <c r="H17" s="7"/>
      <c r="I17" s="7"/>
      <c r="J17" s="7"/>
      <c r="K17" s="7"/>
      <c r="L17" s="7"/>
      <c r="M17" s="7"/>
      <c r="N17" s="7"/>
      <c r="O17" s="25"/>
      <c r="P17" s="14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row>
    <row r="18" spans="1:46" x14ac:dyDescent="0.3">
      <c r="A18" s="26"/>
      <c r="B18" s="26"/>
      <c r="C18" s="26"/>
      <c r="D18" s="26"/>
      <c r="E18" s="7"/>
      <c r="F18" s="25"/>
      <c r="G18" s="7"/>
      <c r="H18" s="7"/>
      <c r="I18" s="7"/>
      <c r="J18" s="7"/>
      <c r="K18" s="7"/>
      <c r="L18" s="7"/>
      <c r="M18" s="7"/>
      <c r="N18" s="7"/>
      <c r="O18" s="25"/>
      <c r="P18" s="14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row>
    <row r="19" spans="1:46" x14ac:dyDescent="0.3">
      <c r="A19" s="26"/>
      <c r="B19" s="26"/>
      <c r="C19" s="26"/>
      <c r="D19" s="26"/>
      <c r="E19" s="7"/>
      <c r="F19" s="25"/>
      <c r="G19" s="7"/>
      <c r="H19" s="7"/>
      <c r="I19" s="7"/>
      <c r="J19" s="7"/>
      <c r="K19" s="7"/>
      <c r="L19" s="7"/>
      <c r="M19" s="7"/>
      <c r="N19" s="7"/>
      <c r="O19" s="25"/>
      <c r="P19" s="14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row>
    <row r="20" spans="1:46" x14ac:dyDescent="0.3">
      <c r="A20" s="26"/>
      <c r="B20" s="26"/>
      <c r="C20" s="26"/>
      <c r="D20" s="26"/>
      <c r="E20" s="7"/>
      <c r="F20" s="25"/>
      <c r="G20" s="7"/>
      <c r="H20" s="7"/>
      <c r="I20" s="7"/>
      <c r="J20" s="7"/>
      <c r="K20" s="7"/>
      <c r="L20" s="7"/>
      <c r="M20" s="7"/>
      <c r="N20" s="7"/>
      <c r="O20" s="25"/>
      <c r="P20" s="14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row>
    <row r="21" spans="1:46" x14ac:dyDescent="0.3">
      <c r="A21" s="26"/>
      <c r="B21" s="26"/>
      <c r="C21" s="26"/>
      <c r="D21" s="26"/>
      <c r="E21" s="7"/>
      <c r="F21" s="25"/>
      <c r="G21" s="7"/>
      <c r="H21" s="7"/>
      <c r="I21" s="7"/>
      <c r="J21" s="7"/>
      <c r="K21" s="7"/>
      <c r="L21" s="7"/>
      <c r="M21" s="7"/>
      <c r="N21" s="7"/>
      <c r="O21" s="25"/>
      <c r="P21" s="14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row>
    <row r="22" spans="1:46" x14ac:dyDescent="0.3">
      <c r="A22" s="26"/>
      <c r="B22" s="26"/>
      <c r="C22" s="26"/>
      <c r="D22" s="26"/>
      <c r="E22" s="7"/>
      <c r="F22" s="25"/>
      <c r="G22" s="7"/>
      <c r="H22" s="7"/>
      <c r="I22" s="7"/>
      <c r="J22" s="7"/>
      <c r="K22" s="7"/>
      <c r="L22" s="7"/>
      <c r="M22" s="7"/>
      <c r="N22" s="7"/>
      <c r="O22" s="25"/>
      <c r="P22" s="14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row>
    <row r="23" spans="1:46" x14ac:dyDescent="0.3">
      <c r="A23" s="26"/>
      <c r="B23" s="26"/>
      <c r="C23" s="26"/>
      <c r="D23" s="26"/>
      <c r="E23" s="7"/>
      <c r="F23" s="25"/>
      <c r="G23" s="7"/>
      <c r="H23" s="7"/>
      <c r="I23" s="7"/>
      <c r="J23" s="7"/>
      <c r="K23" s="7"/>
      <c r="L23" s="7"/>
      <c r="M23" s="7"/>
      <c r="N23" s="7"/>
      <c r="O23" s="25"/>
      <c r="P23" s="14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row>
    <row r="24" spans="1:46" x14ac:dyDescent="0.3">
      <c r="A24" s="26"/>
      <c r="B24" s="26"/>
      <c r="C24" s="26"/>
      <c r="D24" s="26"/>
      <c r="E24" s="7"/>
      <c r="F24" s="25"/>
      <c r="G24" s="7"/>
      <c r="H24" s="7"/>
      <c r="I24" s="7"/>
      <c r="J24" s="7"/>
      <c r="K24" s="7"/>
      <c r="L24" s="7"/>
      <c r="M24" s="7"/>
      <c r="N24" s="7"/>
      <c r="O24" s="25"/>
      <c r="P24" s="14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row>
    <row r="25" spans="1:46" x14ac:dyDescent="0.3">
      <c r="A25" s="26"/>
      <c r="B25" s="26"/>
      <c r="C25" s="26"/>
      <c r="D25" s="26"/>
      <c r="E25" s="7"/>
      <c r="F25" s="25"/>
      <c r="G25" s="7"/>
      <c r="H25" s="7"/>
      <c r="I25" s="7"/>
      <c r="J25" s="7"/>
      <c r="K25" s="7"/>
      <c r="L25" s="7"/>
      <c r="M25" s="7"/>
      <c r="N25" s="7"/>
      <c r="O25" s="25"/>
      <c r="P25" s="14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row>
    <row r="26" spans="1:46" x14ac:dyDescent="0.3">
      <c r="A26" s="26"/>
      <c r="B26" s="26"/>
      <c r="C26" s="26"/>
      <c r="D26" s="26"/>
      <c r="E26" s="7"/>
      <c r="F26" s="25"/>
      <c r="G26" s="7"/>
      <c r="H26" s="7"/>
      <c r="I26" s="7"/>
      <c r="J26" s="7"/>
      <c r="K26" s="7"/>
      <c r="L26" s="7"/>
      <c r="M26" s="7"/>
      <c r="N26" s="7"/>
      <c r="O26" s="25"/>
      <c r="P26" s="14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row>
    <row r="27" spans="1:46" x14ac:dyDescent="0.3">
      <c r="A27" s="26"/>
      <c r="B27" s="26"/>
      <c r="C27" s="26"/>
      <c r="D27" s="26"/>
      <c r="E27" s="7"/>
      <c r="F27" s="25"/>
      <c r="G27" s="7"/>
      <c r="H27" s="7"/>
      <c r="I27" s="7"/>
      <c r="J27" s="7"/>
      <c r="K27" s="7"/>
      <c r="L27" s="7"/>
      <c r="M27" s="7"/>
      <c r="N27" s="7"/>
      <c r="O27" s="25"/>
      <c r="P27" s="14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row>
    <row r="28" spans="1:46" x14ac:dyDescent="0.3">
      <c r="A28" s="26"/>
      <c r="B28" s="26"/>
      <c r="C28" s="26"/>
      <c r="D28" s="26"/>
      <c r="E28" s="7"/>
      <c r="F28" s="25"/>
      <c r="G28" s="7"/>
      <c r="H28" s="7"/>
      <c r="I28" s="7"/>
      <c r="J28" s="7"/>
      <c r="K28" s="7"/>
      <c r="L28" s="7"/>
      <c r="M28" s="7"/>
      <c r="N28" s="7"/>
      <c r="O28" s="25"/>
      <c r="P28" s="14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row>
    <row r="29" spans="1:46" x14ac:dyDescent="0.3">
      <c r="A29" s="26"/>
      <c r="B29" s="26"/>
      <c r="C29" s="26"/>
      <c r="D29" s="26"/>
      <c r="E29" s="7"/>
      <c r="F29" s="25"/>
      <c r="G29" s="7"/>
      <c r="H29" s="7"/>
      <c r="I29" s="7"/>
      <c r="J29" s="7"/>
      <c r="K29" s="7"/>
      <c r="L29" s="7"/>
      <c r="M29" s="7"/>
      <c r="N29" s="7"/>
      <c r="O29" s="25"/>
      <c r="P29" s="14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row>
    <row r="30" spans="1:46" x14ac:dyDescent="0.3">
      <c r="A30" s="26"/>
      <c r="B30" s="26"/>
      <c r="C30" s="26"/>
      <c r="D30" s="26"/>
      <c r="E30" s="7"/>
      <c r="F30" s="25"/>
      <c r="G30" s="7"/>
      <c r="H30" s="7"/>
      <c r="I30" s="7"/>
      <c r="J30" s="7"/>
      <c r="K30" s="7"/>
      <c r="L30" s="7"/>
      <c r="M30" s="7"/>
      <c r="N30" s="7"/>
      <c r="O30" s="25"/>
      <c r="P30" s="14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row>
    <row r="31" spans="1:46" x14ac:dyDescent="0.3">
      <c r="A31" s="26"/>
      <c r="B31" s="26"/>
      <c r="C31" s="26"/>
      <c r="D31" s="26"/>
      <c r="E31" s="7"/>
      <c r="F31" s="25"/>
      <c r="G31" s="7"/>
      <c r="H31" s="7"/>
      <c r="I31" s="7"/>
      <c r="J31" s="7"/>
      <c r="K31" s="7"/>
      <c r="L31" s="7"/>
      <c r="M31" s="7"/>
      <c r="N31" s="7"/>
      <c r="O31" s="25"/>
      <c r="P31" s="14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row>
    <row r="32" spans="1:46" x14ac:dyDescent="0.3">
      <c r="A32" s="26"/>
      <c r="B32" s="26"/>
      <c r="C32" s="26"/>
      <c r="D32" s="26"/>
      <c r="E32" s="7"/>
      <c r="F32" s="25"/>
      <c r="G32" s="7"/>
      <c r="H32" s="7"/>
      <c r="I32" s="7"/>
      <c r="J32" s="7"/>
      <c r="K32" s="7"/>
      <c r="L32" s="7"/>
      <c r="M32" s="7"/>
      <c r="N32" s="7"/>
      <c r="O32" s="25"/>
      <c r="P32" s="14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row>
    <row r="33" spans="1:46" x14ac:dyDescent="0.3">
      <c r="A33" s="26"/>
      <c r="B33" s="26"/>
      <c r="C33" s="26"/>
      <c r="D33" s="26"/>
      <c r="E33" s="7"/>
      <c r="F33" s="25"/>
      <c r="G33" s="7"/>
      <c r="H33" s="7"/>
      <c r="I33" s="7"/>
      <c r="J33" s="7"/>
      <c r="K33" s="7"/>
      <c r="L33" s="7"/>
      <c r="M33" s="7"/>
      <c r="N33" s="7"/>
      <c r="O33" s="25"/>
      <c r="P33" s="14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row>
    <row r="34" spans="1:46" x14ac:dyDescent="0.3">
      <c r="A34" s="26"/>
      <c r="B34" s="26"/>
      <c r="C34" s="26"/>
      <c r="D34" s="26"/>
      <c r="E34" s="7"/>
      <c r="F34" s="25"/>
      <c r="G34" s="7"/>
      <c r="H34" s="7"/>
      <c r="I34" s="7"/>
      <c r="J34" s="7"/>
      <c r="K34" s="7"/>
      <c r="L34" s="7"/>
      <c r="M34" s="7"/>
      <c r="N34" s="7"/>
      <c r="O34" s="25"/>
      <c r="P34" s="14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row>
    <row r="35" spans="1:46" x14ac:dyDescent="0.3">
      <c r="A35" s="26"/>
      <c r="B35" s="26"/>
      <c r="C35" s="26"/>
      <c r="D35" s="26"/>
      <c r="E35" s="7"/>
      <c r="F35" s="25"/>
      <c r="G35" s="7"/>
      <c r="H35" s="7"/>
      <c r="I35" s="7"/>
      <c r="J35" s="7"/>
      <c r="K35" s="7"/>
      <c r="L35" s="7"/>
      <c r="M35" s="7"/>
      <c r="N35" s="7"/>
      <c r="O35" s="25"/>
      <c r="P35" s="14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row>
    <row r="36" spans="1:46" x14ac:dyDescent="0.3">
      <c r="A36" s="26"/>
      <c r="B36" s="26"/>
      <c r="C36" s="26"/>
      <c r="D36" s="26"/>
      <c r="E36" s="7"/>
      <c r="F36" s="25"/>
      <c r="G36" s="7"/>
      <c r="H36" s="7"/>
      <c r="I36" s="7"/>
      <c r="J36" s="7"/>
      <c r="K36" s="7"/>
      <c r="L36" s="7"/>
      <c r="M36" s="7"/>
      <c r="N36" s="7"/>
      <c r="O36" s="25"/>
      <c r="P36" s="14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row>
    <row r="37" spans="1:46" x14ac:dyDescent="0.3">
      <c r="A37" s="26"/>
      <c r="B37" s="26"/>
      <c r="C37" s="26"/>
      <c r="D37" s="26"/>
      <c r="E37" s="7"/>
      <c r="F37" s="25"/>
      <c r="G37" s="7"/>
      <c r="H37" s="7"/>
      <c r="I37" s="7"/>
      <c r="J37" s="7"/>
      <c r="K37" s="7"/>
      <c r="L37" s="7"/>
      <c r="M37" s="7"/>
      <c r="N37" s="7"/>
      <c r="O37" s="25"/>
      <c r="P37" s="14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row>
    <row r="38" spans="1:46" x14ac:dyDescent="0.3">
      <c r="A38" s="26"/>
      <c r="B38" s="26"/>
      <c r="C38" s="26"/>
      <c r="D38" s="26"/>
      <c r="E38" s="7"/>
      <c r="F38" s="25"/>
      <c r="G38" s="7"/>
      <c r="H38" s="7"/>
      <c r="I38" s="7"/>
      <c r="J38" s="7"/>
      <c r="K38" s="7"/>
      <c r="L38" s="7"/>
      <c r="M38" s="7"/>
      <c r="N38" s="7"/>
      <c r="O38" s="25"/>
      <c r="P38" s="14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row>
    <row r="39" spans="1:46" x14ac:dyDescent="0.3">
      <c r="A39" s="26"/>
      <c r="B39" s="26"/>
      <c r="C39" s="26"/>
      <c r="D39" s="26"/>
      <c r="E39" s="7"/>
      <c r="F39" s="25"/>
      <c r="G39" s="7"/>
      <c r="H39" s="7"/>
      <c r="I39" s="7"/>
      <c r="J39" s="7"/>
      <c r="K39" s="7"/>
      <c r="L39" s="7"/>
      <c r="M39" s="7"/>
      <c r="N39" s="7"/>
      <c r="O39" s="25"/>
      <c r="P39" s="14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row>
    <row r="40" spans="1:46" x14ac:dyDescent="0.3">
      <c r="A40" s="26"/>
      <c r="B40" s="26"/>
      <c r="C40" s="26"/>
      <c r="D40" s="26"/>
      <c r="E40" s="7"/>
      <c r="F40" s="25"/>
      <c r="G40" s="7"/>
      <c r="H40" s="7"/>
      <c r="I40" s="7"/>
      <c r="J40" s="7"/>
      <c r="K40" s="7"/>
      <c r="L40" s="7"/>
      <c r="M40" s="7"/>
      <c r="N40" s="7"/>
      <c r="O40" s="25"/>
      <c r="P40" s="14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row>
    <row r="41" spans="1:46" x14ac:dyDescent="0.3">
      <c r="A41" s="26"/>
      <c r="B41" s="26"/>
      <c r="C41" s="26"/>
      <c r="D41" s="26"/>
      <c r="E41" s="7"/>
      <c r="F41" s="25"/>
      <c r="G41" s="7"/>
      <c r="H41" s="7"/>
      <c r="I41" s="7"/>
      <c r="J41" s="7"/>
      <c r="K41" s="7"/>
      <c r="L41" s="7"/>
      <c r="M41" s="7"/>
      <c r="N41" s="7"/>
      <c r="O41" s="25"/>
      <c r="P41" s="14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row>
    <row r="42" spans="1:46" x14ac:dyDescent="0.3">
      <c r="A42" s="26"/>
      <c r="B42" s="26"/>
      <c r="C42" s="26"/>
      <c r="D42" s="26"/>
      <c r="E42" s="7"/>
      <c r="F42" s="25"/>
      <c r="G42" s="7"/>
      <c r="H42" s="7"/>
      <c r="I42" s="7"/>
      <c r="J42" s="7"/>
      <c r="K42" s="7"/>
      <c r="L42" s="7"/>
      <c r="M42" s="7"/>
      <c r="N42" s="7"/>
      <c r="O42" s="25"/>
      <c r="P42" s="14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row>
    <row r="43" spans="1:46" x14ac:dyDescent="0.3">
      <c r="A43" s="26"/>
      <c r="B43" s="26"/>
      <c r="C43" s="26"/>
      <c r="D43" s="26"/>
      <c r="E43" s="7"/>
      <c r="F43" s="25"/>
      <c r="G43" s="7"/>
      <c r="H43" s="7"/>
      <c r="I43" s="7"/>
      <c r="J43" s="7"/>
      <c r="K43" s="7"/>
      <c r="L43" s="7"/>
      <c r="M43" s="7"/>
      <c r="N43" s="7"/>
      <c r="O43" s="25"/>
      <c r="P43" s="14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row>
    <row r="44" spans="1:46" x14ac:dyDescent="0.3">
      <c r="A44" s="26"/>
      <c r="B44" s="26"/>
      <c r="C44" s="26"/>
      <c r="D44" s="26"/>
      <c r="E44" s="7"/>
      <c r="F44" s="25"/>
      <c r="G44" s="7"/>
      <c r="H44" s="7"/>
      <c r="I44" s="7"/>
      <c r="J44" s="7"/>
      <c r="K44" s="7"/>
      <c r="L44" s="7"/>
      <c r="M44" s="7"/>
      <c r="N44" s="7"/>
      <c r="O44" s="25"/>
      <c r="P44" s="14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row>
    <row r="45" spans="1:46" x14ac:dyDescent="0.3">
      <c r="A45" s="26"/>
      <c r="B45" s="26"/>
      <c r="C45" s="26"/>
      <c r="D45" s="26"/>
      <c r="E45" s="7"/>
      <c r="F45" s="25"/>
      <c r="G45" s="7"/>
      <c r="H45" s="7"/>
      <c r="I45" s="7"/>
      <c r="J45" s="7"/>
      <c r="K45" s="7"/>
      <c r="L45" s="7"/>
      <c r="M45" s="7"/>
      <c r="N45" s="7"/>
      <c r="O45" s="25"/>
      <c r="P45" s="14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row>
    <row r="46" spans="1:46" x14ac:dyDescent="0.3">
      <c r="A46" s="26"/>
      <c r="B46" s="26"/>
      <c r="C46" s="26"/>
      <c r="D46" s="26"/>
      <c r="E46" s="7"/>
      <c r="F46" s="25"/>
      <c r="G46" s="7"/>
      <c r="H46" s="7"/>
      <c r="I46" s="7"/>
      <c r="J46" s="7"/>
      <c r="K46" s="7"/>
      <c r="L46" s="7"/>
      <c r="M46" s="7"/>
      <c r="N46" s="7"/>
      <c r="O46" s="25"/>
      <c r="P46" s="14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row>
    <row r="47" spans="1:46" x14ac:dyDescent="0.3">
      <c r="A47" s="26"/>
      <c r="B47" s="26"/>
      <c r="C47" s="26"/>
      <c r="D47" s="26"/>
      <c r="E47" s="7"/>
      <c r="F47" s="25"/>
      <c r="G47" s="7"/>
      <c r="H47" s="7"/>
      <c r="I47" s="7"/>
      <c r="J47" s="7"/>
      <c r="K47" s="7"/>
      <c r="L47" s="7"/>
      <c r="M47" s="7"/>
      <c r="N47" s="7"/>
      <c r="O47" s="25"/>
      <c r="P47" s="14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row>
    <row r="48" spans="1:46" x14ac:dyDescent="0.3">
      <c r="A48" s="26"/>
      <c r="B48" s="26"/>
      <c r="C48" s="26"/>
      <c r="D48" s="26"/>
      <c r="E48" s="7"/>
      <c r="F48" s="25"/>
      <c r="G48" s="7"/>
      <c r="H48" s="7"/>
      <c r="I48" s="7"/>
      <c r="J48" s="7"/>
      <c r="K48" s="7"/>
      <c r="L48" s="7"/>
      <c r="M48" s="7"/>
      <c r="N48" s="7"/>
      <c r="O48" s="25"/>
      <c r="P48" s="14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row>
    <row r="49" spans="1:46" x14ac:dyDescent="0.3">
      <c r="A49" s="26"/>
      <c r="B49" s="26"/>
      <c r="C49" s="26"/>
      <c r="D49" s="26"/>
      <c r="E49" s="7"/>
      <c r="F49" s="25"/>
      <c r="G49" s="7"/>
      <c r="H49" s="7"/>
      <c r="I49" s="7"/>
      <c r="J49" s="7"/>
      <c r="K49" s="7"/>
      <c r="L49" s="7"/>
      <c r="M49" s="7"/>
      <c r="N49" s="7"/>
      <c r="O49" s="25"/>
      <c r="P49" s="14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row>
    <row r="50" spans="1:46" x14ac:dyDescent="0.3">
      <c r="A50" s="26"/>
      <c r="B50" s="26"/>
      <c r="C50" s="26"/>
      <c r="D50" s="26"/>
      <c r="E50" s="7"/>
      <c r="F50" s="25"/>
      <c r="G50" s="7"/>
      <c r="H50" s="7"/>
      <c r="I50" s="7"/>
      <c r="J50" s="7"/>
      <c r="K50" s="7"/>
      <c r="L50" s="7"/>
      <c r="M50" s="7"/>
      <c r="N50" s="7"/>
      <c r="O50" s="25"/>
      <c r="P50" s="14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row>
    <row r="51" spans="1:46" x14ac:dyDescent="0.3">
      <c r="A51" s="26"/>
      <c r="B51" s="26"/>
      <c r="C51" s="26"/>
      <c r="D51" s="26"/>
      <c r="E51" s="7"/>
      <c r="F51" s="25"/>
      <c r="G51" s="7"/>
      <c r="H51" s="7"/>
      <c r="I51" s="7"/>
      <c r="J51" s="7"/>
      <c r="K51" s="7"/>
      <c r="L51" s="7"/>
      <c r="M51" s="7"/>
      <c r="N51" s="7"/>
      <c r="O51" s="25"/>
      <c r="P51" s="14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row>
    <row r="52" spans="1:46" x14ac:dyDescent="0.3">
      <c r="A52" s="26"/>
      <c r="B52" s="26"/>
      <c r="C52" s="26"/>
      <c r="D52" s="26"/>
      <c r="E52" s="7"/>
      <c r="F52" s="25"/>
      <c r="G52" s="7"/>
      <c r="H52" s="7"/>
      <c r="I52" s="7"/>
      <c r="J52" s="7"/>
      <c r="K52" s="7"/>
      <c r="L52" s="7"/>
      <c r="M52" s="7"/>
      <c r="N52" s="7"/>
      <c r="O52" s="25"/>
      <c r="P52" s="14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row>
  </sheetData>
  <dataConsolidate/>
  <mergeCells count="64">
    <mergeCell ref="N12:N15"/>
    <mergeCell ref="H12:H15"/>
    <mergeCell ref="I12:I15"/>
    <mergeCell ref="J12:J15"/>
    <mergeCell ref="K12:K15"/>
    <mergeCell ref="L12:L15"/>
    <mergeCell ref="M12:M15"/>
    <mergeCell ref="AI10:AI11"/>
    <mergeCell ref="AJ10:AJ11"/>
    <mergeCell ref="AK10:AK11"/>
    <mergeCell ref="A12:A15"/>
    <mergeCell ref="B12:B15"/>
    <mergeCell ref="C12:C15"/>
    <mergeCell ref="D12:D15"/>
    <mergeCell ref="E12:E15"/>
    <mergeCell ref="F12:F15"/>
    <mergeCell ref="G12:G15"/>
    <mergeCell ref="AC10:AC11"/>
    <mergeCell ref="AD10:AD11"/>
    <mergeCell ref="AE10:AE11"/>
    <mergeCell ref="AF10:AF11"/>
    <mergeCell ref="AG10:AG11"/>
    <mergeCell ref="AH10:AH11"/>
    <mergeCell ref="AB10:AB11"/>
    <mergeCell ref="L10:L11"/>
    <mergeCell ref="M10:M11"/>
    <mergeCell ref="N10:N11"/>
    <mergeCell ref="O10:O11"/>
    <mergeCell ref="P10:P11"/>
    <mergeCell ref="Q10:Q11"/>
    <mergeCell ref="R10:W10"/>
    <mergeCell ref="X10:X11"/>
    <mergeCell ref="Y10:Y11"/>
    <mergeCell ref="Z10:Z11"/>
    <mergeCell ref="AA10:AA11"/>
    <mergeCell ref="AE9:AK9"/>
    <mergeCell ref="A10:A11"/>
    <mergeCell ref="B10:B11"/>
    <mergeCell ref="C10:C11"/>
    <mergeCell ref="D10:D11"/>
    <mergeCell ref="E10:E11"/>
    <mergeCell ref="K10:K11"/>
    <mergeCell ref="A9:G9"/>
    <mergeCell ref="H9:N9"/>
    <mergeCell ref="O9:W9"/>
    <mergeCell ref="X9:AD9"/>
    <mergeCell ref="F10:F11"/>
    <mergeCell ref="G10:G11"/>
    <mergeCell ref="H10:H11"/>
    <mergeCell ref="I10:I11"/>
    <mergeCell ref="J10:J11"/>
    <mergeCell ref="A8:B8"/>
    <mergeCell ref="C8:N8"/>
    <mergeCell ref="A1:D4"/>
    <mergeCell ref="E1:AI4"/>
    <mergeCell ref="AJ1:AK1"/>
    <mergeCell ref="AJ2:AK2"/>
    <mergeCell ref="AJ3:AK3"/>
    <mergeCell ref="AJ4:AK4"/>
    <mergeCell ref="A6:B6"/>
    <mergeCell ref="C6:N6"/>
    <mergeCell ref="O6:Q6"/>
    <mergeCell ref="A7:B7"/>
    <mergeCell ref="C7:N7"/>
  </mergeCells>
  <conditionalFormatting sqref="H12">
    <cfRule type="cellIs" dxfId="57" priority="25" operator="equal">
      <formula>"Muy Alta"</formula>
    </cfRule>
    <cfRule type="cellIs" dxfId="56" priority="26" operator="equal">
      <formula>"Alta"</formula>
    </cfRule>
    <cfRule type="cellIs" dxfId="55" priority="27" operator="equal">
      <formula>"Media"</formula>
    </cfRule>
    <cfRule type="cellIs" dxfId="54" priority="28" operator="equal">
      <formula>"Baja"</formula>
    </cfRule>
    <cfRule type="cellIs" dxfId="53" priority="29" operator="equal">
      <formula>"Muy Baja"</formula>
    </cfRule>
  </conditionalFormatting>
  <conditionalFormatting sqref="K12">
    <cfRule type="containsText" dxfId="52" priority="15" operator="containsText" text="❌">
      <formula>NOT(ISERROR(SEARCH("❌",K12)))</formula>
    </cfRule>
  </conditionalFormatting>
  <conditionalFormatting sqref="L12">
    <cfRule type="cellIs" dxfId="51" priority="20" operator="equal">
      <formula>"Catastrófico"</formula>
    </cfRule>
    <cfRule type="cellIs" dxfId="50" priority="21" operator="equal">
      <formula>"Mayor"</formula>
    </cfRule>
    <cfRule type="cellIs" dxfId="49" priority="22" operator="equal">
      <formula>"Moderado"</formula>
    </cfRule>
    <cfRule type="cellIs" dxfId="48" priority="23" operator="equal">
      <formula>"Menor"</formula>
    </cfRule>
    <cfRule type="cellIs" dxfId="47" priority="24" operator="equal">
      <formula>"Leve"</formula>
    </cfRule>
  </conditionalFormatting>
  <conditionalFormatting sqref="N12">
    <cfRule type="cellIs" dxfId="46" priority="16" operator="equal">
      <formula>"Extremo"</formula>
    </cfRule>
    <cfRule type="cellIs" dxfId="45" priority="17" operator="equal">
      <formula>"Alto"</formula>
    </cfRule>
    <cfRule type="cellIs" dxfId="44" priority="18" operator="equal">
      <formula>"Moderado"</formula>
    </cfRule>
    <cfRule type="cellIs" dxfId="43" priority="19" operator="equal">
      <formula>"Bajo"</formula>
    </cfRule>
  </conditionalFormatting>
  <conditionalFormatting sqref="Y12:Y15">
    <cfRule type="cellIs" dxfId="42" priority="10" operator="equal">
      <formula>"Muy Alta"</formula>
    </cfRule>
    <cfRule type="cellIs" dxfId="41" priority="11" operator="equal">
      <formula>"Alta"</formula>
    </cfRule>
    <cfRule type="cellIs" dxfId="40" priority="12" operator="equal">
      <formula>"Media"</formula>
    </cfRule>
    <cfRule type="cellIs" dxfId="39" priority="13" operator="equal">
      <formula>"Baja"</formula>
    </cfRule>
    <cfRule type="cellIs" dxfId="38" priority="14" operator="equal">
      <formula>"Muy Baja"</formula>
    </cfRule>
  </conditionalFormatting>
  <conditionalFormatting sqref="AA12:AA14">
    <cfRule type="cellIs" dxfId="37" priority="5" operator="equal">
      <formula>"Catastrófico"</formula>
    </cfRule>
    <cfRule type="cellIs" dxfId="36" priority="6" operator="equal">
      <formula>"Mayor"</formula>
    </cfRule>
    <cfRule type="cellIs" dxfId="35" priority="7" operator="equal">
      <formula>"Moderado"</formula>
    </cfRule>
    <cfRule type="cellIs" dxfId="34" priority="8" operator="equal">
      <formula>"Menor"</formula>
    </cfRule>
    <cfRule type="cellIs" dxfId="33" priority="9" operator="equal">
      <formula>"Leve"</formula>
    </cfRule>
  </conditionalFormatting>
  <conditionalFormatting sqref="AC12:AC14">
    <cfRule type="cellIs" dxfId="32" priority="1" operator="equal">
      <formula>"Extremo"</formula>
    </cfRule>
    <cfRule type="cellIs" dxfId="31" priority="2" operator="equal">
      <formula>"Alto"</formula>
    </cfRule>
    <cfRule type="cellIs" dxfId="30" priority="3" operator="equal">
      <formula>"Moderado"</formula>
    </cfRule>
    <cfRule type="cellIs" dxfId="29" priority="4" operator="equal">
      <formula>"Bajo"</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D58A503A-B7A7-AE4B-9126-5333AD5AA3B6}">
          <x14:formula1>
            <xm:f>'Opciones Tratamiento'!$B$2:$B$5</xm:f>
          </x14:formula1>
          <xm:sqref>AD12:AD15</xm:sqref>
        </x14:dataValidation>
        <x14:dataValidation type="list" allowBlank="1" showInputMessage="1" showErrorMessage="1" xr:uid="{ABCA09B3-499B-6B43-8EBD-DF6DD98358BF}">
          <x14:formula1>
            <xm:f>'Opciones Tratamiento'!$B$9:$B$10</xm:f>
          </x14:formula1>
          <xm:sqref>AK12</xm:sqref>
        </x14:dataValidation>
        <x14:dataValidation type="custom" allowBlank="1" showInputMessage="1" showErrorMessage="1" error="Recuerde que las acciones se generan bajo la medida de mitigar el riesgo" xr:uid="{73042055-E4F1-C341-853A-536E68365D7D}">
          <x14:formula1>
            <xm:f>IF(OR(AD12='Opciones Tratamiento'!$B$2,AD12='Opciones Tratamiento'!$B$3,AD12='Opciones Tratamiento'!$B$4),ISBLANK(AD12),ISTEXT(AD12))</xm:f>
          </x14:formula1>
          <xm:sqref>AJ12</xm:sqref>
        </x14:dataValidation>
        <x14:dataValidation type="custom" allowBlank="1" showInputMessage="1" showErrorMessage="1" error="Recuerde que las acciones se generan bajo la medida de mitigar el riesgo" xr:uid="{8EF7DD68-8978-DC4C-9FB7-7B3D64CF5251}">
          <x14:formula1>
            <xm:f>IF(OR(AD12='Opciones Tratamiento'!$B$2,AD12='Opciones Tratamiento'!$B$3,AD12='Opciones Tratamiento'!$B$4),ISBLANK(AD12),ISTEXT(AD12))</xm:f>
          </x14:formula1>
          <xm:sqref>AI12</xm:sqref>
        </x14:dataValidation>
        <x14:dataValidation type="list" allowBlank="1" showInputMessage="1" showErrorMessage="1" xr:uid="{12B8B2E6-38D3-9E49-837F-BC29BC14D93C}">
          <x14:formula1>
            <xm:f>'Tabla Impacto'!$F$210:$F$221</xm:f>
          </x14:formula1>
          <xm:sqref>J12</xm:sqref>
        </x14:dataValidation>
        <x14:dataValidation type="list" allowBlank="1" showInputMessage="1" showErrorMessage="1" xr:uid="{78C62500-A500-044A-BBAC-E8AA3C45D9EB}">
          <x14:formula1>
            <xm:f>'Opciones Tratamiento'!$E$2:$E$4</xm:f>
          </x14:formula1>
          <xm:sqref>B12</xm:sqref>
        </x14:dataValidation>
        <x14:dataValidation type="list" allowBlank="1" showInputMessage="1" showErrorMessage="1" xr:uid="{9C0AE0A0-4BF8-6445-8A1B-B675571C10FC}">
          <x14:formula1>
            <xm:f>'Opciones Tratamiento'!$B$13:$B$19</xm:f>
          </x14:formula1>
          <xm:sqref>F12</xm:sqref>
        </x14:dataValidation>
        <x14:dataValidation type="list" allowBlank="1" showInputMessage="1" showErrorMessage="1" xr:uid="{BE2EAFCD-D80C-A14B-98A1-EFC6F2806CF1}">
          <x14:formula1>
            <xm:f>'Tabla Valoración controles'!$D$13:$D$14</xm:f>
          </x14:formula1>
          <xm:sqref>W12:W15</xm:sqref>
        </x14:dataValidation>
        <x14:dataValidation type="list" allowBlank="1" showInputMessage="1" showErrorMessage="1" xr:uid="{B9602EDB-979E-9144-92A4-91930FABF18F}">
          <x14:formula1>
            <xm:f>'Tabla Valoración controles'!$D$11:$D$12</xm:f>
          </x14:formula1>
          <xm:sqref>V12:V15</xm:sqref>
        </x14:dataValidation>
        <x14:dataValidation type="list" allowBlank="1" showInputMessage="1" showErrorMessage="1" xr:uid="{2C53BC48-30B8-0447-97F1-3176AB6EF93A}">
          <x14:formula1>
            <xm:f>'Tabla Valoración controles'!$D$9:$D$10</xm:f>
          </x14:formula1>
          <xm:sqref>U12:U15</xm:sqref>
        </x14:dataValidation>
        <x14:dataValidation type="list" allowBlank="1" showInputMessage="1" showErrorMessage="1" xr:uid="{815DEE32-3A22-7A40-84F5-EB7B4976DA69}">
          <x14:formula1>
            <xm:f>'Tabla Valoración controles'!$D$7:$D$8</xm:f>
          </x14:formula1>
          <xm:sqref>S12:S15</xm:sqref>
        </x14:dataValidation>
        <x14:dataValidation type="list" allowBlank="1" showInputMessage="1" showErrorMessage="1" xr:uid="{2AC0225F-DB9E-BA44-A05C-00111C28D883}">
          <x14:formula1>
            <xm:f>'Tabla Valoración controles'!$D$4:$D$6</xm:f>
          </x14:formula1>
          <xm:sqref>R12:R15</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A9FC2-5478-0E4D-8901-D2284270084A}">
  <sheetPr>
    <tabColor rgb="FFFF0000"/>
  </sheetPr>
  <dimension ref="A1:CV52"/>
  <sheetViews>
    <sheetView topLeftCell="F9" zoomScale="120" zoomScaleNormal="120" workbookViewId="0">
      <selection activeCell="F12" sqref="F12:F15"/>
    </sheetView>
  </sheetViews>
  <sheetFormatPr baseColWidth="10" defaultColWidth="11.42578125" defaultRowHeight="16.5" x14ac:dyDescent="0.3"/>
  <cols>
    <col min="1" max="1" width="4" style="2" bestFit="1" customWidth="1"/>
    <col min="2" max="2" width="14.140625" style="2" customWidth="1"/>
    <col min="3" max="3" width="15.42578125" style="2" customWidth="1"/>
    <col min="4" max="4" width="25.85546875" style="2" customWidth="1"/>
    <col min="5" max="5" width="38.285156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23.140625" style="1" customWidth="1"/>
    <col min="12" max="12" width="17.42578125" style="1" customWidth="1"/>
    <col min="13" max="13" width="6.28515625" style="1" bestFit="1" customWidth="1"/>
    <col min="14" max="14" width="16" style="1" customWidth="1"/>
    <col min="15" max="15" width="5.85546875" style="5" customWidth="1"/>
    <col min="16" max="16" width="43.42578125" style="148"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9.28515625" style="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46.28515625" style="1" customWidth="1"/>
    <col min="32" max="32" width="29.7109375" style="1" customWidth="1"/>
    <col min="33" max="34" width="14.42578125" style="1" customWidth="1"/>
    <col min="35" max="35" width="14.85546875" style="1" customWidth="1"/>
    <col min="36" max="36" width="18.42578125" style="1" customWidth="1"/>
    <col min="37" max="37" width="17.42578125" style="1" customWidth="1"/>
    <col min="38" max="16384" width="11.42578125" style="1"/>
  </cols>
  <sheetData>
    <row r="1" spans="1:100" ht="15" customHeight="1" x14ac:dyDescent="0.3">
      <c r="A1" s="522"/>
      <c r="B1" s="523"/>
      <c r="C1" s="523"/>
      <c r="D1" s="524"/>
      <c r="E1" s="531" t="s">
        <v>87</v>
      </c>
      <c r="F1" s="532"/>
      <c r="G1" s="532"/>
      <c r="H1" s="532"/>
      <c r="I1" s="532"/>
      <c r="J1" s="532"/>
      <c r="K1" s="532"/>
      <c r="L1" s="532"/>
      <c r="M1" s="532"/>
      <c r="N1" s="532"/>
      <c r="O1" s="532"/>
      <c r="P1" s="532"/>
      <c r="Q1" s="532"/>
      <c r="R1" s="532"/>
      <c r="S1" s="532"/>
      <c r="T1" s="532"/>
      <c r="U1" s="532"/>
      <c r="V1" s="532"/>
      <c r="W1" s="532"/>
      <c r="X1" s="532"/>
      <c r="Y1" s="532"/>
      <c r="Z1" s="532"/>
      <c r="AA1" s="532"/>
      <c r="AB1" s="532"/>
      <c r="AC1" s="532"/>
      <c r="AD1" s="532"/>
      <c r="AE1" s="532"/>
      <c r="AF1" s="532"/>
      <c r="AG1" s="532"/>
      <c r="AH1" s="532"/>
      <c r="AI1" s="533"/>
      <c r="AJ1" s="540" t="s">
        <v>240</v>
      </c>
      <c r="AK1" s="540"/>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row>
    <row r="2" spans="1:100" ht="15" customHeight="1" x14ac:dyDescent="0.3">
      <c r="A2" s="525"/>
      <c r="B2" s="526"/>
      <c r="C2" s="526"/>
      <c r="D2" s="527"/>
      <c r="E2" s="534"/>
      <c r="F2" s="535"/>
      <c r="G2" s="535"/>
      <c r="H2" s="535"/>
      <c r="I2" s="535"/>
      <c r="J2" s="535"/>
      <c r="K2" s="535"/>
      <c r="L2" s="535"/>
      <c r="M2" s="535"/>
      <c r="N2" s="535"/>
      <c r="O2" s="535"/>
      <c r="P2" s="535"/>
      <c r="Q2" s="535"/>
      <c r="R2" s="535"/>
      <c r="S2" s="535"/>
      <c r="T2" s="535"/>
      <c r="U2" s="535"/>
      <c r="V2" s="535"/>
      <c r="W2" s="535"/>
      <c r="X2" s="535"/>
      <c r="Y2" s="535"/>
      <c r="Z2" s="535"/>
      <c r="AA2" s="535"/>
      <c r="AB2" s="535"/>
      <c r="AC2" s="535"/>
      <c r="AD2" s="535"/>
      <c r="AE2" s="535"/>
      <c r="AF2" s="535"/>
      <c r="AG2" s="535"/>
      <c r="AH2" s="535"/>
      <c r="AI2" s="536"/>
      <c r="AJ2" s="541" t="s">
        <v>241</v>
      </c>
      <c r="AK2" s="542"/>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row>
    <row r="3" spans="1:100" ht="15" customHeight="1" x14ac:dyDescent="0.3">
      <c r="A3" s="525"/>
      <c r="B3" s="526"/>
      <c r="C3" s="526"/>
      <c r="D3" s="527"/>
      <c r="E3" s="534"/>
      <c r="F3" s="535"/>
      <c r="G3" s="535"/>
      <c r="H3" s="535"/>
      <c r="I3" s="535"/>
      <c r="J3" s="535"/>
      <c r="K3" s="535"/>
      <c r="L3" s="535"/>
      <c r="M3" s="535"/>
      <c r="N3" s="535"/>
      <c r="O3" s="535"/>
      <c r="P3" s="535"/>
      <c r="Q3" s="535"/>
      <c r="R3" s="535"/>
      <c r="S3" s="535"/>
      <c r="T3" s="535"/>
      <c r="U3" s="535"/>
      <c r="V3" s="535"/>
      <c r="W3" s="535"/>
      <c r="X3" s="535"/>
      <c r="Y3" s="535"/>
      <c r="Z3" s="535"/>
      <c r="AA3" s="535"/>
      <c r="AB3" s="535"/>
      <c r="AC3" s="535"/>
      <c r="AD3" s="535"/>
      <c r="AE3" s="535"/>
      <c r="AF3" s="535"/>
      <c r="AG3" s="535"/>
      <c r="AH3" s="535"/>
      <c r="AI3" s="536"/>
      <c r="AJ3" s="541" t="s">
        <v>242</v>
      </c>
      <c r="AK3" s="541"/>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row>
    <row r="4" spans="1:100" ht="15" customHeight="1" x14ac:dyDescent="0.3">
      <c r="A4" s="528"/>
      <c r="B4" s="529"/>
      <c r="C4" s="529"/>
      <c r="D4" s="530"/>
      <c r="E4" s="537"/>
      <c r="F4" s="538"/>
      <c r="G4" s="538"/>
      <c r="H4" s="538"/>
      <c r="I4" s="538"/>
      <c r="J4" s="538"/>
      <c r="K4" s="538"/>
      <c r="L4" s="538"/>
      <c r="M4" s="538"/>
      <c r="N4" s="538"/>
      <c r="O4" s="538"/>
      <c r="P4" s="538"/>
      <c r="Q4" s="538"/>
      <c r="R4" s="538"/>
      <c r="S4" s="538"/>
      <c r="T4" s="538"/>
      <c r="U4" s="538"/>
      <c r="V4" s="538"/>
      <c r="W4" s="538"/>
      <c r="X4" s="538"/>
      <c r="Y4" s="538"/>
      <c r="Z4" s="538"/>
      <c r="AA4" s="538"/>
      <c r="AB4" s="538"/>
      <c r="AC4" s="538"/>
      <c r="AD4" s="538"/>
      <c r="AE4" s="538"/>
      <c r="AF4" s="538"/>
      <c r="AG4" s="538"/>
      <c r="AH4" s="538"/>
      <c r="AI4" s="539"/>
      <c r="AJ4" s="540" t="s">
        <v>88</v>
      </c>
      <c r="AK4" s="540"/>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row>
    <row r="5" spans="1:100" ht="16.5" customHeight="1" x14ac:dyDescent="0.3">
      <c r="A5" s="26"/>
      <c r="B5" s="27"/>
      <c r="C5" s="26"/>
      <c r="D5" s="26"/>
      <c r="E5" s="7"/>
      <c r="F5" s="25"/>
      <c r="G5" s="7"/>
      <c r="H5" s="7"/>
      <c r="I5" s="7"/>
      <c r="J5" s="7"/>
      <c r="K5" s="7"/>
      <c r="L5" s="7"/>
      <c r="M5" s="7"/>
      <c r="N5" s="7"/>
      <c r="O5" s="25"/>
      <c r="P5" s="14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row>
    <row r="6" spans="1:100" ht="26.25" customHeight="1" x14ac:dyDescent="0.3">
      <c r="A6" s="543" t="s">
        <v>89</v>
      </c>
      <c r="B6" s="544"/>
      <c r="C6" s="545" t="s">
        <v>394</v>
      </c>
      <c r="D6" s="546"/>
      <c r="E6" s="546"/>
      <c r="F6" s="546"/>
      <c r="G6" s="546"/>
      <c r="H6" s="546"/>
      <c r="I6" s="546"/>
      <c r="J6" s="546"/>
      <c r="K6" s="546"/>
      <c r="L6" s="546"/>
      <c r="M6" s="546"/>
      <c r="N6" s="547"/>
      <c r="O6" s="548"/>
      <c r="P6" s="548"/>
      <c r="Q6" s="548"/>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row>
    <row r="7" spans="1:100" ht="62.1" customHeight="1" x14ac:dyDescent="0.3">
      <c r="A7" s="543" t="s">
        <v>90</v>
      </c>
      <c r="B7" s="544"/>
      <c r="C7" s="549" t="s">
        <v>395</v>
      </c>
      <c r="D7" s="550"/>
      <c r="E7" s="550"/>
      <c r="F7" s="550"/>
      <c r="G7" s="550"/>
      <c r="H7" s="550"/>
      <c r="I7" s="550"/>
      <c r="J7" s="550"/>
      <c r="K7" s="550"/>
      <c r="L7" s="550"/>
      <c r="M7" s="550"/>
      <c r="N7" s="551"/>
      <c r="O7" s="25"/>
      <c r="P7" s="14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row>
    <row r="8" spans="1:100" ht="52.5" customHeight="1" x14ac:dyDescent="0.3">
      <c r="A8" s="517" t="s">
        <v>91</v>
      </c>
      <c r="B8" s="518"/>
      <c r="C8" s="519" t="s">
        <v>396</v>
      </c>
      <c r="D8" s="520"/>
      <c r="E8" s="520"/>
      <c r="F8" s="520"/>
      <c r="G8" s="520"/>
      <c r="H8" s="520"/>
      <c r="I8" s="520"/>
      <c r="J8" s="520"/>
      <c r="K8" s="520"/>
      <c r="L8" s="520"/>
      <c r="M8" s="520"/>
      <c r="N8" s="521"/>
      <c r="O8" s="25"/>
      <c r="P8" s="14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row>
    <row r="9" spans="1:100" x14ac:dyDescent="0.3">
      <c r="A9" s="552" t="s">
        <v>92</v>
      </c>
      <c r="B9" s="552"/>
      <c r="C9" s="552"/>
      <c r="D9" s="552"/>
      <c r="E9" s="552"/>
      <c r="F9" s="552"/>
      <c r="G9" s="552"/>
      <c r="H9" s="552" t="s">
        <v>93</v>
      </c>
      <c r="I9" s="552"/>
      <c r="J9" s="552"/>
      <c r="K9" s="552"/>
      <c r="L9" s="552"/>
      <c r="M9" s="552"/>
      <c r="N9" s="552"/>
      <c r="O9" s="552" t="s">
        <v>94</v>
      </c>
      <c r="P9" s="552"/>
      <c r="Q9" s="552"/>
      <c r="R9" s="552"/>
      <c r="S9" s="552"/>
      <c r="T9" s="552"/>
      <c r="U9" s="552"/>
      <c r="V9" s="552"/>
      <c r="W9" s="552"/>
      <c r="X9" s="552" t="s">
        <v>95</v>
      </c>
      <c r="Y9" s="552"/>
      <c r="Z9" s="552"/>
      <c r="AA9" s="552"/>
      <c r="AB9" s="552"/>
      <c r="AC9" s="552"/>
      <c r="AD9" s="552"/>
      <c r="AE9" s="552" t="s">
        <v>96</v>
      </c>
      <c r="AF9" s="552"/>
      <c r="AG9" s="552"/>
      <c r="AH9" s="552"/>
      <c r="AI9" s="552"/>
      <c r="AJ9" s="552"/>
      <c r="AK9" s="552"/>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row>
    <row r="10" spans="1:100" ht="16.5" customHeight="1" x14ac:dyDescent="0.3">
      <c r="A10" s="553" t="s">
        <v>97</v>
      </c>
      <c r="B10" s="552" t="s">
        <v>22</v>
      </c>
      <c r="C10" s="554" t="s">
        <v>24</v>
      </c>
      <c r="D10" s="554" t="s">
        <v>26</v>
      </c>
      <c r="E10" s="552" t="s">
        <v>28</v>
      </c>
      <c r="F10" s="554" t="s">
        <v>30</v>
      </c>
      <c r="G10" s="554" t="s">
        <v>98</v>
      </c>
      <c r="H10" s="554" t="s">
        <v>99</v>
      </c>
      <c r="I10" s="552" t="s">
        <v>100</v>
      </c>
      <c r="J10" s="554" t="s">
        <v>101</v>
      </c>
      <c r="K10" s="554" t="s">
        <v>102</v>
      </c>
      <c r="L10" s="554" t="s">
        <v>103</v>
      </c>
      <c r="M10" s="552" t="s">
        <v>100</v>
      </c>
      <c r="N10" s="554" t="s">
        <v>36</v>
      </c>
      <c r="O10" s="555" t="s">
        <v>104</v>
      </c>
      <c r="P10" s="554" t="s">
        <v>38</v>
      </c>
      <c r="Q10" s="554" t="s">
        <v>40</v>
      </c>
      <c r="R10" s="554" t="s">
        <v>105</v>
      </c>
      <c r="S10" s="554"/>
      <c r="T10" s="554"/>
      <c r="U10" s="554"/>
      <c r="V10" s="554"/>
      <c r="W10" s="554"/>
      <c r="X10" s="555" t="s">
        <v>106</v>
      </c>
      <c r="Y10" s="555" t="s">
        <v>107</v>
      </c>
      <c r="Z10" s="555" t="s">
        <v>100</v>
      </c>
      <c r="AA10" s="555" t="s">
        <v>108</v>
      </c>
      <c r="AB10" s="555" t="s">
        <v>100</v>
      </c>
      <c r="AC10" s="555" t="s">
        <v>109</v>
      </c>
      <c r="AD10" s="555" t="s">
        <v>56</v>
      </c>
      <c r="AE10" s="554" t="s">
        <v>96</v>
      </c>
      <c r="AF10" s="554" t="s">
        <v>110</v>
      </c>
      <c r="AG10" s="554" t="s">
        <v>111</v>
      </c>
      <c r="AH10" s="554" t="s">
        <v>112</v>
      </c>
      <c r="AI10" s="554" t="s">
        <v>113</v>
      </c>
      <c r="AJ10" s="554" t="s">
        <v>114</v>
      </c>
      <c r="AK10" s="554" t="s">
        <v>60</v>
      </c>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row>
    <row r="11" spans="1:100" s="4" customFormat="1" ht="94.5" customHeight="1" x14ac:dyDescent="0.25">
      <c r="A11" s="553"/>
      <c r="B11" s="552"/>
      <c r="C11" s="554"/>
      <c r="D11" s="554"/>
      <c r="E11" s="552"/>
      <c r="F11" s="554"/>
      <c r="G11" s="554"/>
      <c r="H11" s="554"/>
      <c r="I11" s="552"/>
      <c r="J11" s="554"/>
      <c r="K11" s="554"/>
      <c r="L11" s="552"/>
      <c r="M11" s="552"/>
      <c r="N11" s="554"/>
      <c r="O11" s="555"/>
      <c r="P11" s="554"/>
      <c r="Q11" s="554"/>
      <c r="R11" s="162" t="s">
        <v>115</v>
      </c>
      <c r="S11" s="162" t="s">
        <v>116</v>
      </c>
      <c r="T11" s="162" t="s">
        <v>117</v>
      </c>
      <c r="U11" s="162" t="s">
        <v>118</v>
      </c>
      <c r="V11" s="162" t="s">
        <v>119</v>
      </c>
      <c r="W11" s="162" t="s">
        <v>120</v>
      </c>
      <c r="X11" s="555"/>
      <c r="Y11" s="555"/>
      <c r="Z11" s="555"/>
      <c r="AA11" s="555"/>
      <c r="AB11" s="555"/>
      <c r="AC11" s="555"/>
      <c r="AD11" s="555"/>
      <c r="AE11" s="554"/>
      <c r="AF11" s="554"/>
      <c r="AG11" s="554"/>
      <c r="AH11" s="554"/>
      <c r="AI11" s="554"/>
      <c r="AJ11" s="554"/>
      <c r="AK11" s="554"/>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V11" s="23"/>
    </row>
    <row r="12" spans="1:100" s="3" customFormat="1" ht="99.95" customHeight="1" x14ac:dyDescent="0.25">
      <c r="A12" s="556">
        <v>1</v>
      </c>
      <c r="B12" s="557" t="s">
        <v>246</v>
      </c>
      <c r="C12" s="557" t="s">
        <v>397</v>
      </c>
      <c r="D12" s="557" t="s">
        <v>398</v>
      </c>
      <c r="E12" s="558" t="str">
        <f>+IF(ISTEXT(D12)=TRUE,CONCATENATE(B12," POR ",C12," DEBIDO A ",D12),"DILIGENCIE LAS CASILLAS ANTERIORES")</f>
        <v>Posibilidad de afectación Reputacional POR Falta de capacitación, programas de entrenamiento y reentrenamiento así como una comunicación asertiva DEBIDO A La no ejecución del plan institucional de capacitación</v>
      </c>
      <c r="F12" s="557" t="s">
        <v>121</v>
      </c>
      <c r="G12" s="559">
        <v>365</v>
      </c>
      <c r="H12" s="561" t="str">
        <f>IF(G12&lt;=0,"",IF(G12&lt;=2,"Muy Baja",IF(G12&lt;=24,"Baja",IF(G12&lt;=500,"Media",IF(G12&lt;=5000,"Alta","Muy Alta")))))</f>
        <v>Media</v>
      </c>
      <c r="I12" s="562">
        <f>IF(H12="","",IF(H12="Muy Baja",0.2,IF(H12="Baja",0.4,IF(H12="Media",0.6,IF(H12="Alta",0.8,IF(H12="Muy Alta",1,))))))</f>
        <v>0.6</v>
      </c>
      <c r="J12" s="563" t="s">
        <v>130</v>
      </c>
      <c r="K12" s="562" t="str">
        <f ca="1">IF(NOT(ISERROR(MATCH(J12,'Tabla Impacto'!$B$221:$B$223,0))),'Tabla Impacto'!$F$223&amp;"Por favor no seleccionar los criterios de impacto(Afectación Económica o presupuestal y Pérdida Reputacional)",J12)</f>
        <v xml:space="preserve">     El riesgo afecta la imagen de la entidad con algunos usuarios de relevancia frente al logro de los objetivos</v>
      </c>
      <c r="L12" s="561" t="str">
        <f ca="1">IF(OR(K12='Tabla Impacto'!$C$11,K12='Tabla Impacto'!$D$11),"Leve",IF(OR(K12='Tabla Impacto'!$C$12,K12='Tabla Impacto'!$D$12),"Menor",IF(OR(K12='Tabla Impacto'!$C$13,K12='Tabla Impacto'!$D$13),"Moderado",IF(OR(K12='Tabla Impacto'!$C$14,K12='Tabla Impacto'!$D$14),"Mayor",IF(OR(K12='Tabla Impacto'!$C$15,K12='Tabla Impacto'!$D$15),"Catastrófico","")))))</f>
        <v>Moderado</v>
      </c>
      <c r="M12" s="562">
        <f ca="1">IF(L12="","",IF(L12="Leve",0.2,IF(L12="Menor",0.4,IF(L12="Moderado",0.6,IF(L12="Mayor",0.8,IF(L12="Catastrófico",1,))))))</f>
        <v>0.6</v>
      </c>
      <c r="N12" s="560" t="str">
        <f ca="1">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Moderado</v>
      </c>
      <c r="O12" s="163">
        <v>1</v>
      </c>
      <c r="P12" s="165" t="s">
        <v>399</v>
      </c>
      <c r="Q12" s="166" t="str">
        <f>IF(OR(R12="Preventivo",R12="Detectivo"),"Probabilidad",IF(R12="Correctivo","Impacto",""))</f>
        <v>Probabilidad</v>
      </c>
      <c r="R12" s="167" t="s">
        <v>123</v>
      </c>
      <c r="S12" s="167" t="s">
        <v>124</v>
      </c>
      <c r="T12" s="168" t="str">
        <f>IF(AND(R12="Preventivo",S12="Automático"),"50%",IF(AND(R12="Preventivo",S12="Manual"),"40%",IF(AND(R12="Detectivo",S12="Automático"),"40%",IF(AND(R12="Detectivo",S12="Manual"),"30%",IF(AND(R12="Correctivo",S12="Automático"),"35%",IF(AND(R12="Correctivo",S12="Manual"),"25%",""))))))</f>
        <v>40%</v>
      </c>
      <c r="U12" s="167" t="s">
        <v>125</v>
      </c>
      <c r="V12" s="167" t="s">
        <v>216</v>
      </c>
      <c r="W12" s="167" t="s">
        <v>127</v>
      </c>
      <c r="X12" s="169">
        <f>IFERROR(IF(Q12="Probabilidad",(I12-(+I12*T12)),IF(Q12="Impacto",I12,"")),"")</f>
        <v>0.36</v>
      </c>
      <c r="Y12" s="170" t="str">
        <f>IFERROR(IF(X12="","",IF(X12&lt;=0.2,"Muy Baja",IF(X12&lt;=0.4,"Baja",IF(X12&lt;=0.6,"Media",IF(X12&lt;=0.8,"Alta","Muy Alta"))))),"")</f>
        <v>Baja</v>
      </c>
      <c r="Z12" s="168">
        <f>+X12</f>
        <v>0.36</v>
      </c>
      <c r="AA12" s="170" t="str">
        <f>IFERROR(IF(AB12="","",IF(AB12&lt;=0.2,"Leve",IF(AB12&lt;=0.4,"Menor",IF(AB12&lt;=0.6,"Moderado",IF(AB12&lt;=0.8,"Mayor","Catastrófico"))))),"")</f>
        <v/>
      </c>
      <c r="AB12" s="169" t="str">
        <f>IFERROR(IF(Q16="Impacto",(M16-(+M16*T16)),IF(Q16="Probabilidad",M16,"")),"")</f>
        <v/>
      </c>
      <c r="AC12" s="171"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
      </c>
      <c r="AD12" s="167" t="s">
        <v>128</v>
      </c>
      <c r="AE12" s="172" t="s">
        <v>403</v>
      </c>
      <c r="AF12" s="172" t="s">
        <v>308</v>
      </c>
      <c r="AG12" s="173">
        <v>45962</v>
      </c>
      <c r="AH12" s="173">
        <v>46022</v>
      </c>
      <c r="AI12" s="174"/>
      <c r="AJ12" s="175"/>
      <c r="AK12" s="16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row>
    <row r="13" spans="1:100" s="158" customFormat="1" ht="94.5" customHeight="1" x14ac:dyDescent="0.25">
      <c r="A13" s="556"/>
      <c r="B13" s="557"/>
      <c r="C13" s="557"/>
      <c r="D13" s="557"/>
      <c r="E13" s="558"/>
      <c r="F13" s="557"/>
      <c r="G13" s="559"/>
      <c r="H13" s="561"/>
      <c r="I13" s="562"/>
      <c r="J13" s="563"/>
      <c r="K13" s="562"/>
      <c r="L13" s="561"/>
      <c r="M13" s="562"/>
      <c r="N13" s="560"/>
      <c r="O13" s="178">
        <v>2</v>
      </c>
      <c r="P13" s="184" t="s">
        <v>400</v>
      </c>
      <c r="Q13" s="179" t="str">
        <f>IF(OR(R13="Preventivo",R13="Detectivo"),"Probabilidad",IF(R13="Correctivo","Impacto",""))</f>
        <v>Probabilidad</v>
      </c>
      <c r="R13" s="183" t="s">
        <v>123</v>
      </c>
      <c r="S13" s="183" t="s">
        <v>124</v>
      </c>
      <c r="T13" s="180" t="str">
        <f>IF(AND(R13="Preventivo",S13="Automático"),"50%",IF(AND(R13="Preventivo",S13="Manual"),"40%",IF(AND(R13="Detectivo",S13="Automático"),"40%",IF(AND(R13="Detectivo",S13="Manual"),"30%",IF(AND(R13="Correctivo",S13="Automático"),"35%",IF(AND(R13="Correctivo",S13="Manual"),"25%",""))))))</f>
        <v>40%</v>
      </c>
      <c r="U13" s="183" t="s">
        <v>125</v>
      </c>
      <c r="V13" s="183" t="s">
        <v>216</v>
      </c>
      <c r="W13" s="183" t="s">
        <v>127</v>
      </c>
      <c r="X13" s="185">
        <f>IFERROR(IF(Q13="Probabilidad",(I13-(+I13*T13)),IF(Q13="Impacto",I13,"")),"")</f>
        <v>0</v>
      </c>
      <c r="Y13" s="181" t="str">
        <f>IFERROR(IF(X13="","",IF(X13&lt;=0.2,"Muy Baja",IF(X13&lt;=0.4,"Baja",IF(X13&lt;=0.6,"Media",IF(X13&lt;=0.8,"Alta","Muy Alta"))))),"")</f>
        <v>Muy Baja</v>
      </c>
      <c r="Z13" s="180">
        <f>+X13</f>
        <v>0</v>
      </c>
      <c r="AA13" s="181" t="str">
        <f>IFERROR(IF(AB13="","",IF(AB13&lt;=0.2,"Leve",IF(AB13&lt;=0.4,"Menor",IF(AB13&lt;=0.6,"Moderado",IF(AB13&lt;=0.8,"Mayor","Catastrófico"))))),"")</f>
        <v/>
      </c>
      <c r="AB13" s="185" t="str">
        <f>IFERROR(IF(Q18="Impacto",(M18-(+M18*T18)),IF(Q18="Probabilidad",M18,"")),"")</f>
        <v/>
      </c>
      <c r="AC13" s="182"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67" t="s">
        <v>128</v>
      </c>
      <c r="AE13" s="172" t="s">
        <v>404</v>
      </c>
      <c r="AF13" s="172" t="s">
        <v>308</v>
      </c>
      <c r="AG13" s="173">
        <v>45870</v>
      </c>
      <c r="AH13" s="173">
        <v>46022</v>
      </c>
      <c r="AI13" s="176"/>
      <c r="AJ13" s="176"/>
      <c r="AK13" s="176"/>
    </row>
    <row r="14" spans="1:100" s="158" customFormat="1" ht="94.5" customHeight="1" x14ac:dyDescent="0.25">
      <c r="A14" s="556"/>
      <c r="B14" s="557"/>
      <c r="C14" s="557"/>
      <c r="D14" s="557"/>
      <c r="E14" s="558"/>
      <c r="F14" s="557"/>
      <c r="G14" s="559"/>
      <c r="H14" s="561"/>
      <c r="I14" s="562"/>
      <c r="J14" s="563"/>
      <c r="K14" s="562"/>
      <c r="L14" s="561"/>
      <c r="M14" s="562"/>
      <c r="N14" s="560"/>
      <c r="O14" s="178">
        <v>3</v>
      </c>
      <c r="P14" s="184" t="s">
        <v>401</v>
      </c>
      <c r="Q14" s="179" t="s">
        <v>133</v>
      </c>
      <c r="R14" s="183" t="s">
        <v>123</v>
      </c>
      <c r="S14" s="183" t="s">
        <v>124</v>
      </c>
      <c r="T14" s="180" t="str">
        <f>IF(AND(R14="Preventivo",S14="Automático"),"50%",IF(AND(R14="Preventivo",S14="Manual"),"40%",IF(AND(R14="Detectivo",S14="Automático"),"40%",IF(AND(R14="Detectivo",S14="Manual"),"30%",IF(AND(R14="Correctivo",S14="Automático"),"35%",IF(AND(R14="Correctivo",S14="Manual"),"25%",""))))))</f>
        <v>40%</v>
      </c>
      <c r="U14" s="183" t="s">
        <v>125</v>
      </c>
      <c r="V14" s="183" t="s">
        <v>216</v>
      </c>
      <c r="W14" s="183" t="s">
        <v>127</v>
      </c>
      <c r="X14" s="185">
        <f>IFERROR(IF(Q14="Probabilidad",(I14-(+I14*T14)),IF(Q14="Impacto",I14,"")),"")</f>
        <v>0</v>
      </c>
      <c r="Y14" s="181" t="str">
        <f>IFERROR(IF(X14="","",IF(X14&lt;=0.2,"Muy Baja",IF(X14&lt;=0.4,"Baja",IF(X14&lt;=0.6,"Media",IF(X14&lt;=0.8,"Alta","Muy Alta"))))),"")</f>
        <v>Muy Baja</v>
      </c>
      <c r="Z14" s="180">
        <f>+X14</f>
        <v>0</v>
      </c>
      <c r="AA14" s="181" t="str">
        <f>IFERROR(IF(AB14="","",IF(AB14&lt;=0.2,"Leve",IF(AB14&lt;=0.4,"Menor",IF(AB14&lt;=0.6,"Moderado",IF(AB14&lt;=0.8,"Mayor","Catastrófico"))))),"")</f>
        <v/>
      </c>
      <c r="AB14" s="185" t="str">
        <f>IFERROR(IF(Q19="Impacto",(M19-(+M19*T19)),IF(Q19="Probabilidad",M19,"")),"")</f>
        <v/>
      </c>
      <c r="AC14" s="182" t="str">
        <f>IFERROR(IF(OR(AND(Y14="Muy Baja",AA14="Leve"),AND(Y14="Muy Baja",AA14="Menor"),AND(Y14="Baja",AA14="Leve")),"Bajo",IF(OR(AND(Y14="Muy baja",AA14="Moderado"),AND(Y14="Baja",AA14="Menor"),AND(Y14="Baja",AA14="Moderado"),AND(Y14="Media",AA14="Leve"),AND(Y14="Media",AA14="Menor"),AND(Y14="Media",AA14="Moderado"),AND(Y14="Alta",AA14="Leve"),AND(Y14="Alta",AA14="Menor")),"Moderado",IF(OR(AND(Y14="Muy Baja",AA14="Mayor"),AND(Y14="Baja",AA14="Mayor"),AND(Y14="Media",AA14="Mayor"),AND(Y14="Alta",AA14="Moderado"),AND(Y14="Alta",AA14="Mayor"),AND(Y14="Muy Alta",AA14="Leve"),AND(Y14="Muy Alta",AA14="Menor"),AND(Y14="Muy Alta",AA14="Moderado"),AND(Y14="Muy Alta",AA14="Mayor")),"Alto",IF(OR(AND(Y14="Muy Baja",AA14="Catastrófico"),AND(Y14="Baja",AA14="Catastrófico"),AND(Y14="Media",AA14="Catastrófico"),AND(Y14="Alta",AA14="Catastrófico"),AND(Y14="Muy Alta",AA14="Catastrófico")),"Extremo","")))),"")</f>
        <v/>
      </c>
      <c r="AD14" s="167" t="s">
        <v>128</v>
      </c>
      <c r="AE14" s="172" t="s">
        <v>405</v>
      </c>
      <c r="AF14" s="172" t="s">
        <v>308</v>
      </c>
      <c r="AG14" s="173">
        <v>45717</v>
      </c>
      <c r="AH14" s="173">
        <v>46022</v>
      </c>
      <c r="AI14" s="176"/>
      <c r="AJ14" s="176"/>
      <c r="AK14" s="176"/>
    </row>
    <row r="15" spans="1:100" ht="78" x14ac:dyDescent="0.3">
      <c r="A15" s="556"/>
      <c r="B15" s="557"/>
      <c r="C15" s="557"/>
      <c r="D15" s="557"/>
      <c r="E15" s="558"/>
      <c r="F15" s="557"/>
      <c r="G15" s="559"/>
      <c r="H15" s="561"/>
      <c r="I15" s="562"/>
      <c r="J15" s="563"/>
      <c r="K15" s="562"/>
      <c r="L15" s="561"/>
      <c r="M15" s="562"/>
      <c r="N15" s="560"/>
      <c r="O15" s="178">
        <v>4</v>
      </c>
      <c r="P15" s="184" t="s">
        <v>402</v>
      </c>
      <c r="Q15" s="179" t="s">
        <v>133</v>
      </c>
      <c r="R15" s="183" t="s">
        <v>123</v>
      </c>
      <c r="S15" s="183" t="s">
        <v>124</v>
      </c>
      <c r="T15" s="180" t="str">
        <f>IF(AND(R15="Preventivo",S15="Automático"),"50%",IF(AND(R15="Preventivo",S15="Manual"),"40%",IF(AND(R15="Detectivo",S15="Automático"),"40%",IF(AND(R15="Detectivo",S15="Manual"),"30%",IF(AND(R15="Correctivo",S15="Automático"),"35%",IF(AND(R15="Correctivo",S15="Manual"),"25%",""))))))</f>
        <v>40%</v>
      </c>
      <c r="U15" s="183" t="s">
        <v>125</v>
      </c>
      <c r="V15" s="183" t="s">
        <v>216</v>
      </c>
      <c r="W15" s="183" t="s">
        <v>127</v>
      </c>
      <c r="X15" s="185">
        <f>IFERROR(IF(Q15="Probabilidad",(I15-(+I15*T15)),IF(Q15="Impacto",I15,"")),"")</f>
        <v>0</v>
      </c>
      <c r="Y15" s="181" t="str">
        <f>IFERROR(IF(X15="","",IF(X15&lt;=0.2,"Muy Baja",IF(X15&lt;=0.4,"Baja",IF(X15&lt;=0.6,"Media",IF(X15&lt;=0.8,"Alta","Muy Alta"))))),"")</f>
        <v>Muy Baja</v>
      </c>
      <c r="Z15" s="180">
        <f>+X15</f>
        <v>0</v>
      </c>
      <c r="AA15" s="181"/>
      <c r="AB15" s="185"/>
      <c r="AC15" s="182"/>
      <c r="AD15" s="167" t="s">
        <v>128</v>
      </c>
      <c r="AE15" s="172" t="s">
        <v>406</v>
      </c>
      <c r="AF15" s="172" t="s">
        <v>308</v>
      </c>
      <c r="AG15" s="173">
        <v>45717</v>
      </c>
      <c r="AH15" s="173">
        <v>46022</v>
      </c>
      <c r="AI15" s="177"/>
      <c r="AJ15" s="177"/>
      <c r="AK15" s="177"/>
    </row>
    <row r="16" spans="1:100" ht="14.1" customHeight="1" x14ac:dyDescent="0.3">
      <c r="A16" s="26"/>
      <c r="B16" s="159"/>
      <c r="C16" s="161"/>
      <c r="D16" s="161"/>
      <c r="E16" s="160"/>
      <c r="F16" s="25"/>
      <c r="G16" s="7"/>
      <c r="H16" s="7"/>
      <c r="I16" s="7"/>
      <c r="J16" s="7"/>
      <c r="K16" s="7"/>
      <c r="L16" s="7"/>
      <c r="M16" s="7"/>
      <c r="N16" s="7"/>
      <c r="O16" s="25"/>
      <c r="P16" s="14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row>
    <row r="17" spans="1:46" x14ac:dyDescent="0.3">
      <c r="A17" s="26"/>
      <c r="B17" s="26"/>
      <c r="C17" s="26"/>
      <c r="D17" s="26"/>
      <c r="E17" s="7"/>
      <c r="F17" s="25"/>
      <c r="G17" s="7"/>
      <c r="H17" s="7"/>
      <c r="I17" s="7"/>
      <c r="J17" s="7"/>
      <c r="K17" s="7"/>
      <c r="L17" s="7"/>
      <c r="M17" s="7"/>
      <c r="N17" s="7"/>
      <c r="O17" s="25"/>
      <c r="P17" s="14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row>
    <row r="18" spans="1:46" ht="14.1" customHeight="1" x14ac:dyDescent="0.3">
      <c r="A18" s="26"/>
      <c r="B18" s="26"/>
      <c r="C18" s="26"/>
      <c r="D18" s="26"/>
      <c r="E18" s="7"/>
      <c r="F18" s="25"/>
      <c r="G18" s="7"/>
      <c r="H18" s="7"/>
      <c r="I18" s="7"/>
      <c r="J18" s="7"/>
      <c r="K18" s="7"/>
      <c r="L18" s="7"/>
      <c r="M18" s="7"/>
      <c r="N18" s="7"/>
      <c r="O18" s="25"/>
      <c r="P18" s="14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row>
    <row r="19" spans="1:46" x14ac:dyDescent="0.3">
      <c r="A19" s="26"/>
      <c r="B19" s="26"/>
      <c r="C19" s="26"/>
      <c r="D19" s="26"/>
      <c r="E19" s="7"/>
      <c r="F19" s="25"/>
      <c r="G19" s="7"/>
      <c r="H19" s="7"/>
      <c r="I19" s="7"/>
      <c r="J19" s="7"/>
      <c r="K19" s="7"/>
      <c r="L19" s="7"/>
      <c r="M19" s="7"/>
      <c r="N19" s="7"/>
      <c r="O19" s="25"/>
      <c r="P19" s="14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row>
    <row r="20" spans="1:46" x14ac:dyDescent="0.3">
      <c r="A20" s="26"/>
      <c r="B20" s="26"/>
      <c r="C20" s="26"/>
      <c r="D20" s="26"/>
      <c r="E20" s="7"/>
      <c r="F20" s="25"/>
      <c r="G20" s="7"/>
      <c r="H20" s="7"/>
      <c r="I20" s="7"/>
      <c r="J20" s="7"/>
      <c r="K20" s="7"/>
      <c r="L20" s="7"/>
      <c r="M20" s="7"/>
      <c r="N20" s="7"/>
      <c r="O20" s="25"/>
      <c r="P20" s="14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row>
    <row r="21" spans="1:46" x14ac:dyDescent="0.3">
      <c r="A21" s="26"/>
      <c r="B21" s="26"/>
      <c r="C21" s="26"/>
      <c r="D21" s="26"/>
      <c r="E21" s="7"/>
      <c r="F21" s="25"/>
      <c r="G21" s="7"/>
      <c r="H21" s="7"/>
      <c r="I21" s="7"/>
      <c r="J21" s="7"/>
      <c r="K21" s="7"/>
      <c r="L21" s="7"/>
      <c r="M21" s="7"/>
      <c r="N21" s="7"/>
      <c r="O21" s="25"/>
      <c r="P21" s="14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row>
    <row r="22" spans="1:46" x14ac:dyDescent="0.3">
      <c r="A22" s="26"/>
      <c r="B22" s="26"/>
      <c r="C22" s="26"/>
      <c r="D22" s="26"/>
      <c r="E22" s="7"/>
      <c r="F22" s="25"/>
      <c r="G22" s="7"/>
      <c r="H22" s="7"/>
      <c r="I22" s="7"/>
      <c r="J22" s="7"/>
      <c r="K22" s="7"/>
      <c r="L22" s="7"/>
      <c r="M22" s="7"/>
      <c r="N22" s="7"/>
      <c r="O22" s="25"/>
      <c r="P22" s="14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row>
    <row r="23" spans="1:46" x14ac:dyDescent="0.3">
      <c r="A23" s="26"/>
      <c r="B23" s="26"/>
      <c r="C23" s="26"/>
      <c r="D23" s="26"/>
      <c r="E23" s="7"/>
      <c r="F23" s="25"/>
      <c r="G23" s="7"/>
      <c r="H23" s="7"/>
      <c r="I23" s="7"/>
      <c r="J23" s="7"/>
      <c r="K23" s="7"/>
      <c r="L23" s="7"/>
      <c r="M23" s="7"/>
      <c r="N23" s="7"/>
      <c r="O23" s="25"/>
      <c r="P23" s="14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row>
    <row r="24" spans="1:46" x14ac:dyDescent="0.3">
      <c r="A24" s="26"/>
      <c r="B24" s="26"/>
      <c r="C24" s="26"/>
      <c r="D24" s="26"/>
      <c r="E24" s="7"/>
      <c r="F24" s="25"/>
      <c r="G24" s="7"/>
      <c r="H24" s="7"/>
      <c r="I24" s="7"/>
      <c r="J24" s="7"/>
      <c r="K24" s="7"/>
      <c r="L24" s="7"/>
      <c r="M24" s="7"/>
      <c r="N24" s="7"/>
      <c r="O24" s="25"/>
      <c r="P24" s="14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row>
    <row r="25" spans="1:46" x14ac:dyDescent="0.3">
      <c r="A25" s="26"/>
      <c r="B25" s="26"/>
      <c r="C25" s="26"/>
      <c r="D25" s="26"/>
      <c r="E25" s="7"/>
      <c r="F25" s="25"/>
      <c r="G25" s="7"/>
      <c r="H25" s="7"/>
      <c r="I25" s="7"/>
      <c r="J25" s="7"/>
      <c r="K25" s="7"/>
      <c r="L25" s="7"/>
      <c r="M25" s="7"/>
      <c r="N25" s="7"/>
      <c r="O25" s="25"/>
      <c r="P25" s="14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row>
    <row r="26" spans="1:46" x14ac:dyDescent="0.3">
      <c r="A26" s="26"/>
      <c r="B26" s="26"/>
      <c r="C26" s="26"/>
      <c r="D26" s="26"/>
      <c r="E26" s="7"/>
      <c r="F26" s="25"/>
      <c r="G26" s="7"/>
      <c r="H26" s="7"/>
      <c r="I26" s="7"/>
      <c r="J26" s="7"/>
      <c r="K26" s="7"/>
      <c r="L26" s="7"/>
      <c r="M26" s="7"/>
      <c r="N26" s="7"/>
      <c r="O26" s="25"/>
      <c r="P26" s="14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row>
    <row r="27" spans="1:46" x14ac:dyDescent="0.3">
      <c r="A27" s="26"/>
      <c r="B27" s="26"/>
      <c r="C27" s="26"/>
      <c r="D27" s="26"/>
      <c r="E27" s="7"/>
      <c r="F27" s="25"/>
      <c r="G27" s="7"/>
      <c r="H27" s="7"/>
      <c r="I27" s="7"/>
      <c r="J27" s="7"/>
      <c r="K27" s="7"/>
      <c r="L27" s="7"/>
      <c r="M27" s="7"/>
      <c r="N27" s="7"/>
      <c r="O27" s="25"/>
      <c r="P27" s="14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row>
    <row r="28" spans="1:46" x14ac:dyDescent="0.3">
      <c r="A28" s="26"/>
      <c r="B28" s="26"/>
      <c r="C28" s="26"/>
      <c r="D28" s="26"/>
      <c r="E28" s="7"/>
      <c r="F28" s="25"/>
      <c r="G28" s="7"/>
      <c r="H28" s="7"/>
      <c r="I28" s="7"/>
      <c r="J28" s="7"/>
      <c r="K28" s="7"/>
      <c r="L28" s="7"/>
      <c r="M28" s="7"/>
      <c r="N28" s="7"/>
      <c r="O28" s="25"/>
      <c r="P28" s="14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row>
    <row r="29" spans="1:46" x14ac:dyDescent="0.3">
      <c r="A29" s="26"/>
      <c r="B29" s="26"/>
      <c r="C29" s="26"/>
      <c r="D29" s="26"/>
      <c r="E29" s="7"/>
      <c r="F29" s="25"/>
      <c r="G29" s="7"/>
      <c r="H29" s="7"/>
      <c r="I29" s="7"/>
      <c r="J29" s="7"/>
      <c r="K29" s="7"/>
      <c r="L29" s="7"/>
      <c r="M29" s="7"/>
      <c r="N29" s="7"/>
      <c r="O29" s="25"/>
      <c r="P29" s="14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row>
    <row r="30" spans="1:46" x14ac:dyDescent="0.3">
      <c r="A30" s="26"/>
      <c r="B30" s="26"/>
      <c r="C30" s="26"/>
      <c r="D30" s="26"/>
      <c r="E30" s="7"/>
      <c r="F30" s="25"/>
      <c r="G30" s="7"/>
      <c r="H30" s="7"/>
      <c r="I30" s="7"/>
      <c r="J30" s="7"/>
      <c r="K30" s="7"/>
      <c r="L30" s="7"/>
      <c r="M30" s="7"/>
      <c r="N30" s="7"/>
      <c r="O30" s="25"/>
      <c r="P30" s="14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row>
    <row r="31" spans="1:46" x14ac:dyDescent="0.3">
      <c r="A31" s="26"/>
      <c r="B31" s="26"/>
      <c r="C31" s="26"/>
      <c r="D31" s="26"/>
      <c r="E31" s="7"/>
      <c r="F31" s="25"/>
      <c r="G31" s="7"/>
      <c r="H31" s="7"/>
      <c r="I31" s="7"/>
      <c r="J31" s="7"/>
      <c r="K31" s="7"/>
      <c r="L31" s="7"/>
      <c r="M31" s="7"/>
      <c r="N31" s="7"/>
      <c r="O31" s="25"/>
      <c r="P31" s="14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row>
    <row r="32" spans="1:46" x14ac:dyDescent="0.3">
      <c r="A32" s="26"/>
      <c r="B32" s="26"/>
      <c r="C32" s="26"/>
      <c r="D32" s="26"/>
      <c r="E32" s="7"/>
      <c r="F32" s="25"/>
      <c r="G32" s="7"/>
      <c r="H32" s="7"/>
      <c r="I32" s="7"/>
      <c r="J32" s="7"/>
      <c r="K32" s="7"/>
      <c r="L32" s="7"/>
      <c r="M32" s="7"/>
      <c r="N32" s="7"/>
      <c r="O32" s="25"/>
      <c r="P32" s="14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row>
    <row r="33" spans="1:46" x14ac:dyDescent="0.3">
      <c r="A33" s="26"/>
      <c r="B33" s="26"/>
      <c r="C33" s="26"/>
      <c r="D33" s="26"/>
      <c r="E33" s="7"/>
      <c r="F33" s="25"/>
      <c r="G33" s="7"/>
      <c r="H33" s="7"/>
      <c r="I33" s="7"/>
      <c r="J33" s="7"/>
      <c r="K33" s="7"/>
      <c r="L33" s="7"/>
      <c r="M33" s="7"/>
      <c r="N33" s="7"/>
      <c r="O33" s="25"/>
      <c r="P33" s="14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row>
    <row r="34" spans="1:46" x14ac:dyDescent="0.3">
      <c r="A34" s="26"/>
      <c r="B34" s="26"/>
      <c r="C34" s="26"/>
      <c r="D34" s="26"/>
      <c r="E34" s="7"/>
      <c r="F34" s="25"/>
      <c r="G34" s="7"/>
      <c r="H34" s="7"/>
      <c r="I34" s="7"/>
      <c r="J34" s="7"/>
      <c r="K34" s="7"/>
      <c r="L34" s="7"/>
      <c r="M34" s="7"/>
      <c r="N34" s="7"/>
      <c r="O34" s="25"/>
      <c r="P34" s="14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row>
    <row r="35" spans="1:46" x14ac:dyDescent="0.3">
      <c r="A35" s="26"/>
      <c r="B35" s="26"/>
      <c r="C35" s="26"/>
      <c r="D35" s="26"/>
      <c r="E35" s="7"/>
      <c r="F35" s="25"/>
      <c r="G35" s="7"/>
      <c r="H35" s="7"/>
      <c r="I35" s="7"/>
      <c r="J35" s="7"/>
      <c r="K35" s="7"/>
      <c r="L35" s="7"/>
      <c r="M35" s="7"/>
      <c r="N35" s="7"/>
      <c r="O35" s="25"/>
      <c r="P35" s="14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row>
    <row r="36" spans="1:46" x14ac:dyDescent="0.3">
      <c r="A36" s="26"/>
      <c r="B36" s="26"/>
      <c r="C36" s="26"/>
      <c r="D36" s="26"/>
      <c r="E36" s="7"/>
      <c r="F36" s="25"/>
      <c r="G36" s="7"/>
      <c r="H36" s="7"/>
      <c r="I36" s="7"/>
      <c r="J36" s="7"/>
      <c r="K36" s="7"/>
      <c r="L36" s="7"/>
      <c r="M36" s="7"/>
      <c r="N36" s="7"/>
      <c r="O36" s="25"/>
      <c r="P36" s="14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row>
    <row r="37" spans="1:46" x14ac:dyDescent="0.3">
      <c r="A37" s="26"/>
      <c r="B37" s="26"/>
      <c r="C37" s="26"/>
      <c r="D37" s="26"/>
      <c r="E37" s="7"/>
      <c r="F37" s="25"/>
      <c r="G37" s="7"/>
      <c r="H37" s="7"/>
      <c r="I37" s="7"/>
      <c r="J37" s="7"/>
      <c r="K37" s="7"/>
      <c r="L37" s="7"/>
      <c r="M37" s="7"/>
      <c r="N37" s="7"/>
      <c r="O37" s="25"/>
      <c r="P37" s="14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row>
    <row r="38" spans="1:46" x14ac:dyDescent="0.3">
      <c r="A38" s="26"/>
      <c r="B38" s="26"/>
      <c r="C38" s="26"/>
      <c r="D38" s="26"/>
      <c r="E38" s="7"/>
      <c r="F38" s="25"/>
      <c r="G38" s="7"/>
      <c r="H38" s="7"/>
      <c r="I38" s="7"/>
      <c r="J38" s="7"/>
      <c r="K38" s="7"/>
      <c r="L38" s="7"/>
      <c r="M38" s="7"/>
      <c r="N38" s="7"/>
      <c r="O38" s="25"/>
      <c r="P38" s="14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row>
    <row r="39" spans="1:46" x14ac:dyDescent="0.3">
      <c r="A39" s="26"/>
      <c r="B39" s="26"/>
      <c r="C39" s="26"/>
      <c r="D39" s="26"/>
      <c r="E39" s="7"/>
      <c r="F39" s="25"/>
      <c r="G39" s="7"/>
      <c r="H39" s="7"/>
      <c r="I39" s="7"/>
      <c r="J39" s="7"/>
      <c r="K39" s="7"/>
      <c r="L39" s="7"/>
      <c r="M39" s="7"/>
      <c r="N39" s="7"/>
      <c r="O39" s="25"/>
      <c r="P39" s="14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row>
    <row r="40" spans="1:46" x14ac:dyDescent="0.3">
      <c r="A40" s="26"/>
      <c r="B40" s="26"/>
      <c r="C40" s="26"/>
      <c r="D40" s="26"/>
      <c r="E40" s="7"/>
      <c r="F40" s="25"/>
      <c r="G40" s="7"/>
      <c r="H40" s="7"/>
      <c r="I40" s="7"/>
      <c r="J40" s="7"/>
      <c r="K40" s="7"/>
      <c r="L40" s="7"/>
      <c r="M40" s="7"/>
      <c r="N40" s="7"/>
      <c r="O40" s="25"/>
      <c r="P40" s="14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row>
    <row r="41" spans="1:46" x14ac:dyDescent="0.3">
      <c r="A41" s="26"/>
      <c r="B41" s="26"/>
      <c r="C41" s="26"/>
      <c r="D41" s="26"/>
      <c r="E41" s="7"/>
      <c r="F41" s="25"/>
      <c r="G41" s="7"/>
      <c r="H41" s="7"/>
      <c r="I41" s="7"/>
      <c r="J41" s="7"/>
      <c r="K41" s="7"/>
      <c r="L41" s="7"/>
      <c r="M41" s="7"/>
      <c r="N41" s="7"/>
      <c r="O41" s="25"/>
      <c r="P41" s="14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row>
    <row r="42" spans="1:46" x14ac:dyDescent="0.3">
      <c r="A42" s="26"/>
      <c r="B42" s="26"/>
      <c r="C42" s="26"/>
      <c r="D42" s="26"/>
      <c r="E42" s="7"/>
      <c r="F42" s="25"/>
      <c r="G42" s="7"/>
      <c r="H42" s="7"/>
      <c r="I42" s="7"/>
      <c r="J42" s="7"/>
      <c r="K42" s="7"/>
      <c r="L42" s="7"/>
      <c r="M42" s="7"/>
      <c r="N42" s="7"/>
      <c r="O42" s="25"/>
      <c r="P42" s="14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row>
    <row r="43" spans="1:46" x14ac:dyDescent="0.3">
      <c r="A43" s="26"/>
      <c r="B43" s="26"/>
      <c r="C43" s="26"/>
      <c r="D43" s="26"/>
      <c r="E43" s="7"/>
      <c r="F43" s="25"/>
      <c r="G43" s="7"/>
      <c r="H43" s="7"/>
      <c r="I43" s="7"/>
      <c r="J43" s="7"/>
      <c r="K43" s="7"/>
      <c r="L43" s="7"/>
      <c r="M43" s="7"/>
      <c r="N43" s="7"/>
      <c r="O43" s="25"/>
      <c r="P43" s="14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row>
    <row r="44" spans="1:46" x14ac:dyDescent="0.3">
      <c r="A44" s="26"/>
      <c r="B44" s="26"/>
      <c r="C44" s="26"/>
      <c r="D44" s="26"/>
      <c r="E44" s="7"/>
      <c r="F44" s="25"/>
      <c r="G44" s="7"/>
      <c r="H44" s="7"/>
      <c r="I44" s="7"/>
      <c r="J44" s="7"/>
      <c r="K44" s="7"/>
      <c r="L44" s="7"/>
      <c r="M44" s="7"/>
      <c r="N44" s="7"/>
      <c r="O44" s="25"/>
      <c r="P44" s="14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row>
    <row r="45" spans="1:46" x14ac:dyDescent="0.3">
      <c r="A45" s="26"/>
      <c r="B45" s="26"/>
      <c r="C45" s="26"/>
      <c r="D45" s="26"/>
      <c r="E45" s="7"/>
      <c r="F45" s="25"/>
      <c r="G45" s="7"/>
      <c r="H45" s="7"/>
      <c r="I45" s="7"/>
      <c r="J45" s="7"/>
      <c r="K45" s="7"/>
      <c r="L45" s="7"/>
      <c r="M45" s="7"/>
      <c r="N45" s="7"/>
      <c r="O45" s="25"/>
      <c r="P45" s="14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row>
    <row r="46" spans="1:46" x14ac:dyDescent="0.3">
      <c r="A46" s="26"/>
      <c r="B46" s="26"/>
      <c r="C46" s="26"/>
      <c r="D46" s="26"/>
      <c r="E46" s="7"/>
      <c r="F46" s="25"/>
      <c r="G46" s="7"/>
      <c r="H46" s="7"/>
      <c r="I46" s="7"/>
      <c r="J46" s="7"/>
      <c r="K46" s="7"/>
      <c r="L46" s="7"/>
      <c r="M46" s="7"/>
      <c r="N46" s="7"/>
      <c r="O46" s="25"/>
      <c r="P46" s="14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row>
    <row r="47" spans="1:46" x14ac:dyDescent="0.3">
      <c r="A47" s="26"/>
      <c r="B47" s="26"/>
      <c r="C47" s="26"/>
      <c r="D47" s="26"/>
      <c r="E47" s="7"/>
      <c r="F47" s="25"/>
      <c r="G47" s="7"/>
      <c r="H47" s="7"/>
      <c r="I47" s="7"/>
      <c r="J47" s="7"/>
      <c r="K47" s="7"/>
      <c r="L47" s="7"/>
      <c r="M47" s="7"/>
      <c r="N47" s="7"/>
      <c r="O47" s="25"/>
      <c r="P47" s="14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row>
    <row r="48" spans="1:46" x14ac:dyDescent="0.3">
      <c r="A48" s="26"/>
      <c r="B48" s="26"/>
      <c r="C48" s="26"/>
      <c r="D48" s="26"/>
      <c r="E48" s="7"/>
      <c r="F48" s="25"/>
      <c r="G48" s="7"/>
      <c r="H48" s="7"/>
      <c r="I48" s="7"/>
      <c r="J48" s="7"/>
      <c r="K48" s="7"/>
      <c r="L48" s="7"/>
      <c r="M48" s="7"/>
      <c r="N48" s="7"/>
      <c r="O48" s="25"/>
      <c r="P48" s="14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row>
    <row r="49" spans="1:46" x14ac:dyDescent="0.3">
      <c r="A49" s="26"/>
      <c r="B49" s="26"/>
      <c r="C49" s="26"/>
      <c r="D49" s="26"/>
      <c r="E49" s="7"/>
      <c r="F49" s="25"/>
      <c r="G49" s="7"/>
      <c r="H49" s="7"/>
      <c r="I49" s="7"/>
      <c r="J49" s="7"/>
      <c r="K49" s="7"/>
      <c r="L49" s="7"/>
      <c r="M49" s="7"/>
      <c r="N49" s="7"/>
      <c r="O49" s="25"/>
      <c r="P49" s="14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row>
    <row r="50" spans="1:46" x14ac:dyDescent="0.3">
      <c r="A50" s="26"/>
      <c r="B50" s="26"/>
      <c r="C50" s="26"/>
      <c r="D50" s="26"/>
      <c r="E50" s="7"/>
      <c r="F50" s="25"/>
      <c r="G50" s="7"/>
      <c r="H50" s="7"/>
      <c r="I50" s="7"/>
      <c r="J50" s="7"/>
      <c r="K50" s="7"/>
      <c r="L50" s="7"/>
      <c r="M50" s="7"/>
      <c r="N50" s="7"/>
      <c r="O50" s="25"/>
      <c r="P50" s="14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row>
    <row r="51" spans="1:46" x14ac:dyDescent="0.3">
      <c r="A51" s="26"/>
      <c r="B51" s="26"/>
      <c r="C51" s="26"/>
      <c r="D51" s="26"/>
      <c r="E51" s="7"/>
      <c r="F51" s="25"/>
      <c r="G51" s="7"/>
      <c r="H51" s="7"/>
      <c r="I51" s="7"/>
      <c r="J51" s="7"/>
      <c r="K51" s="7"/>
      <c r="L51" s="7"/>
      <c r="M51" s="7"/>
      <c r="N51" s="7"/>
      <c r="O51" s="25"/>
      <c r="P51" s="14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row>
    <row r="52" spans="1:46" x14ac:dyDescent="0.3">
      <c r="A52" s="26"/>
      <c r="B52" s="26"/>
      <c r="C52" s="26"/>
      <c r="D52" s="26"/>
      <c r="E52" s="7"/>
      <c r="F52" s="25"/>
      <c r="G52" s="7"/>
      <c r="H52" s="7"/>
      <c r="I52" s="7"/>
      <c r="J52" s="7"/>
      <c r="K52" s="7"/>
      <c r="L52" s="7"/>
      <c r="M52" s="7"/>
      <c r="N52" s="7"/>
      <c r="O52" s="25"/>
      <c r="P52" s="14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row>
  </sheetData>
  <dataConsolidate/>
  <mergeCells count="64">
    <mergeCell ref="N12:N15"/>
    <mergeCell ref="H12:H15"/>
    <mergeCell ref="I12:I15"/>
    <mergeCell ref="J12:J15"/>
    <mergeCell ref="K12:K15"/>
    <mergeCell ref="L12:L15"/>
    <mergeCell ref="M12:M15"/>
    <mergeCell ref="AI10:AI11"/>
    <mergeCell ref="AJ10:AJ11"/>
    <mergeCell ref="AK10:AK11"/>
    <mergeCell ref="A12:A15"/>
    <mergeCell ref="B12:B15"/>
    <mergeCell ref="C12:C15"/>
    <mergeCell ref="D12:D15"/>
    <mergeCell ref="E12:E15"/>
    <mergeCell ref="F12:F15"/>
    <mergeCell ref="G12:G15"/>
    <mergeCell ref="AC10:AC11"/>
    <mergeCell ref="AD10:AD11"/>
    <mergeCell ref="AE10:AE11"/>
    <mergeCell ref="AF10:AF11"/>
    <mergeCell ref="AG10:AG11"/>
    <mergeCell ref="AH10:AH11"/>
    <mergeCell ref="AB10:AB11"/>
    <mergeCell ref="L10:L11"/>
    <mergeCell ref="M10:M11"/>
    <mergeCell ref="N10:N11"/>
    <mergeCell ref="O10:O11"/>
    <mergeCell ref="P10:P11"/>
    <mergeCell ref="Q10:Q11"/>
    <mergeCell ref="R10:W10"/>
    <mergeCell ref="X10:X11"/>
    <mergeCell ref="Y10:Y11"/>
    <mergeCell ref="Z10:Z11"/>
    <mergeCell ref="AA10:AA11"/>
    <mergeCell ref="AE9:AK9"/>
    <mergeCell ref="A10:A11"/>
    <mergeCell ref="B10:B11"/>
    <mergeCell ref="C10:C11"/>
    <mergeCell ref="D10:D11"/>
    <mergeCell ref="E10:E11"/>
    <mergeCell ref="K10:K11"/>
    <mergeCell ref="A9:G9"/>
    <mergeCell ref="H9:N9"/>
    <mergeCell ref="O9:W9"/>
    <mergeCell ref="X9:AD9"/>
    <mergeCell ref="F10:F11"/>
    <mergeCell ref="G10:G11"/>
    <mergeCell ref="H10:H11"/>
    <mergeCell ref="I10:I11"/>
    <mergeCell ref="J10:J11"/>
    <mergeCell ref="A8:B8"/>
    <mergeCell ref="C8:N8"/>
    <mergeCell ref="A1:D4"/>
    <mergeCell ref="E1:AI4"/>
    <mergeCell ref="AJ1:AK1"/>
    <mergeCell ref="AJ2:AK2"/>
    <mergeCell ref="AJ3:AK3"/>
    <mergeCell ref="AJ4:AK4"/>
    <mergeCell ref="A6:B6"/>
    <mergeCell ref="C6:N6"/>
    <mergeCell ref="O6:Q6"/>
    <mergeCell ref="A7:B7"/>
    <mergeCell ref="C7:N7"/>
  </mergeCells>
  <conditionalFormatting sqref="H12">
    <cfRule type="cellIs" dxfId="28" priority="25" operator="equal">
      <formula>"Muy Alta"</formula>
    </cfRule>
    <cfRule type="cellIs" dxfId="27" priority="26" operator="equal">
      <formula>"Alta"</formula>
    </cfRule>
    <cfRule type="cellIs" dxfId="26" priority="27" operator="equal">
      <formula>"Media"</formula>
    </cfRule>
    <cfRule type="cellIs" dxfId="25" priority="28" operator="equal">
      <formula>"Baja"</formula>
    </cfRule>
    <cfRule type="cellIs" dxfId="24" priority="29" operator="equal">
      <formula>"Muy Baja"</formula>
    </cfRule>
  </conditionalFormatting>
  <conditionalFormatting sqref="K12">
    <cfRule type="containsText" dxfId="23" priority="15" operator="containsText" text="❌">
      <formula>NOT(ISERROR(SEARCH("❌",K12)))</formula>
    </cfRule>
  </conditionalFormatting>
  <conditionalFormatting sqref="L12">
    <cfRule type="cellIs" dxfId="22" priority="20" operator="equal">
      <formula>"Catastrófico"</formula>
    </cfRule>
    <cfRule type="cellIs" dxfId="21" priority="21" operator="equal">
      <formula>"Mayor"</formula>
    </cfRule>
    <cfRule type="cellIs" dxfId="20" priority="22" operator="equal">
      <formula>"Moderado"</formula>
    </cfRule>
    <cfRule type="cellIs" dxfId="19" priority="23" operator="equal">
      <formula>"Menor"</formula>
    </cfRule>
    <cfRule type="cellIs" dxfId="18" priority="24" operator="equal">
      <formula>"Leve"</formula>
    </cfRule>
  </conditionalFormatting>
  <conditionalFormatting sqref="N12">
    <cfRule type="cellIs" dxfId="17" priority="16" operator="equal">
      <formula>"Extremo"</formula>
    </cfRule>
    <cfRule type="cellIs" dxfId="16" priority="17" operator="equal">
      <formula>"Alto"</formula>
    </cfRule>
    <cfRule type="cellIs" dxfId="15" priority="18" operator="equal">
      <formula>"Moderado"</formula>
    </cfRule>
    <cfRule type="cellIs" dxfId="14" priority="19" operator="equal">
      <formula>"Bajo"</formula>
    </cfRule>
  </conditionalFormatting>
  <conditionalFormatting sqref="Y12:Y15">
    <cfRule type="cellIs" dxfId="13" priority="10" operator="equal">
      <formula>"Muy Alta"</formula>
    </cfRule>
    <cfRule type="cellIs" dxfId="12" priority="11" operator="equal">
      <formula>"Alta"</formula>
    </cfRule>
    <cfRule type="cellIs" dxfId="11" priority="12" operator="equal">
      <formula>"Media"</formula>
    </cfRule>
    <cfRule type="cellIs" dxfId="10" priority="13" operator="equal">
      <formula>"Baja"</formula>
    </cfRule>
    <cfRule type="cellIs" dxfId="9" priority="14" operator="equal">
      <formula>"Muy Baja"</formula>
    </cfRule>
  </conditionalFormatting>
  <conditionalFormatting sqref="AA12:AA14">
    <cfRule type="cellIs" dxfId="8" priority="5" operator="equal">
      <formula>"Catastrófico"</formula>
    </cfRule>
    <cfRule type="cellIs" dxfId="7" priority="6" operator="equal">
      <formula>"Mayor"</formula>
    </cfRule>
    <cfRule type="cellIs" dxfId="6" priority="7" operator="equal">
      <formula>"Moderado"</formula>
    </cfRule>
    <cfRule type="cellIs" dxfId="5" priority="8" operator="equal">
      <formula>"Menor"</formula>
    </cfRule>
    <cfRule type="cellIs" dxfId="4" priority="9" operator="equal">
      <formula>"Leve"</formula>
    </cfRule>
  </conditionalFormatting>
  <conditionalFormatting sqref="AC12:AC14">
    <cfRule type="cellIs" dxfId="3" priority="1" operator="equal">
      <formula>"Extremo"</formula>
    </cfRule>
    <cfRule type="cellIs" dxfId="2" priority="2" operator="equal">
      <formula>"Alto"</formula>
    </cfRule>
    <cfRule type="cellIs" dxfId="1" priority="3" operator="equal">
      <formula>"Moderado"</formula>
    </cfRule>
    <cfRule type="cellIs" dxfId="0" priority="4" operator="equal">
      <formula>"Bajo"</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26D9CC0F-4655-F047-B061-178279B461AF}">
          <x14:formula1>
            <xm:f>'Tabla Valoración controles'!$D$4:$D$6</xm:f>
          </x14:formula1>
          <xm:sqref>R12:R15</xm:sqref>
        </x14:dataValidation>
        <x14:dataValidation type="list" allowBlank="1" showInputMessage="1" showErrorMessage="1" xr:uid="{89F05C05-C624-A041-929F-D37AB39E48AC}">
          <x14:formula1>
            <xm:f>'Tabla Valoración controles'!$D$7:$D$8</xm:f>
          </x14:formula1>
          <xm:sqref>S12:S15</xm:sqref>
        </x14:dataValidation>
        <x14:dataValidation type="list" allowBlank="1" showInputMessage="1" showErrorMessage="1" xr:uid="{BF252415-C21E-3941-B736-15E342FF4839}">
          <x14:formula1>
            <xm:f>'Tabla Valoración controles'!$D$9:$D$10</xm:f>
          </x14:formula1>
          <xm:sqref>U12:U15</xm:sqref>
        </x14:dataValidation>
        <x14:dataValidation type="list" allowBlank="1" showInputMessage="1" showErrorMessage="1" xr:uid="{F41C4A80-3510-2545-A5CB-273D684A38FE}">
          <x14:formula1>
            <xm:f>'Tabla Valoración controles'!$D$11:$D$12</xm:f>
          </x14:formula1>
          <xm:sqref>V12:V15</xm:sqref>
        </x14:dataValidation>
        <x14:dataValidation type="list" allowBlank="1" showInputMessage="1" showErrorMessage="1" xr:uid="{A59E2015-DEB2-044B-8D9B-ADAD7C67064C}">
          <x14:formula1>
            <xm:f>'Tabla Valoración controles'!$D$13:$D$14</xm:f>
          </x14:formula1>
          <xm:sqref>W12:W15</xm:sqref>
        </x14:dataValidation>
        <x14:dataValidation type="list" allowBlank="1" showInputMessage="1" showErrorMessage="1" xr:uid="{9893DAFF-6AD4-1146-A724-56EF411B7117}">
          <x14:formula1>
            <xm:f>'Opciones Tratamiento'!$B$13:$B$19</xm:f>
          </x14:formula1>
          <xm:sqref>F12</xm:sqref>
        </x14:dataValidation>
        <x14:dataValidation type="list" allowBlank="1" showInputMessage="1" showErrorMessage="1" xr:uid="{6777A3FC-E28F-354D-B62F-0F87A9F1FE35}">
          <x14:formula1>
            <xm:f>'Opciones Tratamiento'!$E$2:$E$4</xm:f>
          </x14:formula1>
          <xm:sqref>B12</xm:sqref>
        </x14:dataValidation>
        <x14:dataValidation type="list" allowBlank="1" showInputMessage="1" showErrorMessage="1" xr:uid="{2A81951A-B90F-8940-9048-B88971C42F52}">
          <x14:formula1>
            <xm:f>'Tabla Impacto'!$F$210:$F$221</xm:f>
          </x14:formula1>
          <xm:sqref>J12</xm:sqref>
        </x14:dataValidation>
        <x14:dataValidation type="custom" allowBlank="1" showInputMessage="1" showErrorMessage="1" error="Recuerde que las acciones se generan bajo la medida de mitigar el riesgo" xr:uid="{86C60E72-BF86-4942-AAD8-881F2338A971}">
          <x14:formula1>
            <xm:f>IF(OR(AD12='Opciones Tratamiento'!$B$2,AD12='Opciones Tratamiento'!$B$3,AD12='Opciones Tratamiento'!$B$4),ISBLANK(AD12),ISTEXT(AD12))</xm:f>
          </x14:formula1>
          <xm:sqref>AI12</xm:sqref>
        </x14:dataValidation>
        <x14:dataValidation type="custom" allowBlank="1" showInputMessage="1" showErrorMessage="1" error="Recuerde que las acciones se generan bajo la medida de mitigar el riesgo" xr:uid="{0E6E2B63-6E27-F64E-95FD-2D6B8B1AB7B8}">
          <x14:formula1>
            <xm:f>IF(OR(AD12='Opciones Tratamiento'!$B$2,AD12='Opciones Tratamiento'!$B$3,AD12='Opciones Tratamiento'!$B$4),ISBLANK(AD12),ISTEXT(AD12))</xm:f>
          </x14:formula1>
          <xm:sqref>AJ12</xm:sqref>
        </x14:dataValidation>
        <x14:dataValidation type="list" allowBlank="1" showInputMessage="1" showErrorMessage="1" xr:uid="{E2D2A925-FAC6-7C47-8921-EF1926C5CFF0}">
          <x14:formula1>
            <xm:f>'Opciones Tratamiento'!$B$9:$B$10</xm:f>
          </x14:formula1>
          <xm:sqref>AK12</xm:sqref>
        </x14:dataValidation>
        <x14:dataValidation type="list" allowBlank="1" showInputMessage="1" showErrorMessage="1" xr:uid="{74A42842-DBBC-A946-8FC9-B680634036CD}">
          <x14:formula1>
            <xm:f>'Opciones Tratamiento'!$B$2:$B$5</xm:f>
          </x14:formula1>
          <xm:sqref>AD12:AD15</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58ED9-75FB-2C4C-BE7C-290B8EF4BB39}">
  <dimension ref="A1:AT51"/>
  <sheetViews>
    <sheetView zoomScale="40" zoomScaleNormal="40" workbookViewId="0">
      <selection activeCell="X86" sqref="X86"/>
    </sheetView>
  </sheetViews>
  <sheetFormatPr baseColWidth="10" defaultRowHeight="15" x14ac:dyDescent="0.25"/>
  <sheetData>
    <row r="1" spans="1:46" x14ac:dyDescent="0.25">
      <c r="A1" s="81"/>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row>
    <row r="2" spans="1:46" x14ac:dyDescent="0.25">
      <c r="A2" s="81"/>
      <c r="B2" s="564" t="s">
        <v>132</v>
      </c>
      <c r="C2" s="564"/>
      <c r="D2" s="564"/>
      <c r="E2" s="564"/>
      <c r="F2" s="564"/>
      <c r="G2" s="564"/>
      <c r="H2" s="564"/>
      <c r="I2" s="564"/>
      <c r="J2" s="565" t="s">
        <v>22</v>
      </c>
      <c r="K2" s="565"/>
      <c r="L2" s="565"/>
      <c r="M2" s="565"/>
      <c r="N2" s="565"/>
      <c r="O2" s="565"/>
      <c r="P2" s="565"/>
      <c r="Q2" s="565"/>
      <c r="R2" s="565"/>
      <c r="S2" s="565"/>
      <c r="T2" s="565"/>
      <c r="U2" s="565"/>
      <c r="V2" s="565"/>
      <c r="W2" s="565"/>
      <c r="X2" s="565"/>
      <c r="Y2" s="565"/>
      <c r="Z2" s="565"/>
      <c r="AA2" s="565"/>
      <c r="AB2" s="565"/>
      <c r="AC2" s="565"/>
      <c r="AD2" s="565"/>
      <c r="AE2" s="565"/>
      <c r="AF2" s="565"/>
      <c r="AG2" s="565"/>
      <c r="AH2" s="565"/>
      <c r="AI2" s="565"/>
      <c r="AJ2" s="565"/>
      <c r="AK2" s="565"/>
      <c r="AL2" s="565"/>
      <c r="AM2" s="565"/>
      <c r="AN2" s="81"/>
      <c r="AO2" s="81"/>
      <c r="AP2" s="81"/>
      <c r="AQ2" s="81"/>
      <c r="AR2" s="81"/>
      <c r="AS2" s="81"/>
      <c r="AT2" s="81"/>
    </row>
    <row r="3" spans="1:46" x14ac:dyDescent="0.25">
      <c r="A3" s="81"/>
      <c r="B3" s="564"/>
      <c r="C3" s="564"/>
      <c r="D3" s="564"/>
      <c r="E3" s="564"/>
      <c r="F3" s="564"/>
      <c r="G3" s="564"/>
      <c r="H3" s="564"/>
      <c r="I3" s="564"/>
      <c r="J3" s="565"/>
      <c r="K3" s="565"/>
      <c r="L3" s="565"/>
      <c r="M3" s="565"/>
      <c r="N3" s="565"/>
      <c r="O3" s="565"/>
      <c r="P3" s="565"/>
      <c r="Q3" s="565"/>
      <c r="R3" s="565"/>
      <c r="S3" s="565"/>
      <c r="T3" s="565"/>
      <c r="U3" s="565"/>
      <c r="V3" s="565"/>
      <c r="W3" s="565"/>
      <c r="X3" s="565"/>
      <c r="Y3" s="565"/>
      <c r="Z3" s="565"/>
      <c r="AA3" s="565"/>
      <c r="AB3" s="565"/>
      <c r="AC3" s="565"/>
      <c r="AD3" s="565"/>
      <c r="AE3" s="565"/>
      <c r="AF3" s="565"/>
      <c r="AG3" s="565"/>
      <c r="AH3" s="565"/>
      <c r="AI3" s="565"/>
      <c r="AJ3" s="565"/>
      <c r="AK3" s="565"/>
      <c r="AL3" s="565"/>
      <c r="AM3" s="565"/>
      <c r="AN3" s="81"/>
      <c r="AO3" s="81"/>
      <c r="AP3" s="81"/>
      <c r="AQ3" s="81"/>
      <c r="AR3" s="81"/>
      <c r="AS3" s="81"/>
      <c r="AT3" s="81"/>
    </row>
    <row r="4" spans="1:46" x14ac:dyDescent="0.25">
      <c r="A4" s="81"/>
      <c r="B4" s="564"/>
      <c r="C4" s="564"/>
      <c r="D4" s="564"/>
      <c r="E4" s="564"/>
      <c r="F4" s="564"/>
      <c r="G4" s="564"/>
      <c r="H4" s="564"/>
      <c r="I4" s="564"/>
      <c r="J4" s="565"/>
      <c r="K4" s="565"/>
      <c r="L4" s="565"/>
      <c r="M4" s="565"/>
      <c r="N4" s="565"/>
      <c r="O4" s="565"/>
      <c r="P4" s="565"/>
      <c r="Q4" s="565"/>
      <c r="R4" s="565"/>
      <c r="S4" s="565"/>
      <c r="T4" s="565"/>
      <c r="U4" s="565"/>
      <c r="V4" s="565"/>
      <c r="W4" s="565"/>
      <c r="X4" s="565"/>
      <c r="Y4" s="565"/>
      <c r="Z4" s="565"/>
      <c r="AA4" s="565"/>
      <c r="AB4" s="565"/>
      <c r="AC4" s="565"/>
      <c r="AD4" s="565"/>
      <c r="AE4" s="565"/>
      <c r="AF4" s="565"/>
      <c r="AG4" s="565"/>
      <c r="AH4" s="565"/>
      <c r="AI4" s="565"/>
      <c r="AJ4" s="565"/>
      <c r="AK4" s="565"/>
      <c r="AL4" s="565"/>
      <c r="AM4" s="565"/>
      <c r="AN4" s="81"/>
      <c r="AO4" s="81"/>
      <c r="AP4" s="81"/>
      <c r="AQ4" s="81"/>
      <c r="AR4" s="81"/>
      <c r="AS4" s="81"/>
      <c r="AT4" s="81"/>
    </row>
    <row r="5" spans="1:46" ht="15.75" thickBot="1" x14ac:dyDescent="0.3">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row>
    <row r="6" spans="1:46" x14ac:dyDescent="0.25">
      <c r="A6" s="81"/>
      <c r="B6" s="566" t="s">
        <v>133</v>
      </c>
      <c r="C6" s="566"/>
      <c r="D6" s="567"/>
      <c r="E6" s="568" t="s">
        <v>134</v>
      </c>
      <c r="F6" s="569"/>
      <c r="G6" s="569"/>
      <c r="H6" s="569"/>
      <c r="I6" s="570"/>
      <c r="J6" s="577" t="s">
        <v>239</v>
      </c>
      <c r="K6" s="578"/>
      <c r="L6" s="578" t="s">
        <v>239</v>
      </c>
      <c r="M6" s="578"/>
      <c r="N6" s="578" t="s">
        <v>239</v>
      </c>
      <c r="O6" s="581"/>
      <c r="P6" s="577" t="s">
        <v>239</v>
      </c>
      <c r="Q6" s="578"/>
      <c r="R6" s="578" t="s">
        <v>239</v>
      </c>
      <c r="S6" s="578"/>
      <c r="T6" s="578" t="s">
        <v>239</v>
      </c>
      <c r="U6" s="581"/>
      <c r="V6" s="577" t="s">
        <v>239</v>
      </c>
      <c r="W6" s="578"/>
      <c r="X6" s="578" t="s">
        <v>239</v>
      </c>
      <c r="Y6" s="578"/>
      <c r="Z6" s="578" t="s">
        <v>239</v>
      </c>
      <c r="AA6" s="581"/>
      <c r="AB6" s="577" t="s">
        <v>239</v>
      </c>
      <c r="AC6" s="578"/>
      <c r="AD6" s="578" t="s">
        <v>239</v>
      </c>
      <c r="AE6" s="578"/>
      <c r="AF6" s="578" t="s">
        <v>239</v>
      </c>
      <c r="AG6" s="581"/>
      <c r="AH6" s="583" t="s">
        <v>239</v>
      </c>
      <c r="AI6" s="584"/>
      <c r="AJ6" s="584" t="s">
        <v>239</v>
      </c>
      <c r="AK6" s="584"/>
      <c r="AL6" s="584" t="s">
        <v>239</v>
      </c>
      <c r="AM6" s="587"/>
      <c r="AO6" s="589" t="s">
        <v>135</v>
      </c>
      <c r="AP6" s="590"/>
      <c r="AQ6" s="590"/>
      <c r="AR6" s="590"/>
      <c r="AS6" s="590"/>
      <c r="AT6" s="591"/>
    </row>
    <row r="7" spans="1:46" x14ac:dyDescent="0.25">
      <c r="A7" s="81"/>
      <c r="B7" s="566"/>
      <c r="C7" s="566"/>
      <c r="D7" s="567"/>
      <c r="E7" s="571"/>
      <c r="F7" s="572"/>
      <c r="G7" s="572"/>
      <c r="H7" s="572"/>
      <c r="I7" s="573"/>
      <c r="J7" s="579"/>
      <c r="K7" s="580"/>
      <c r="L7" s="580"/>
      <c r="M7" s="580"/>
      <c r="N7" s="580"/>
      <c r="O7" s="582"/>
      <c r="P7" s="579"/>
      <c r="Q7" s="580"/>
      <c r="R7" s="580"/>
      <c r="S7" s="580"/>
      <c r="T7" s="580"/>
      <c r="U7" s="582"/>
      <c r="V7" s="579"/>
      <c r="W7" s="580"/>
      <c r="X7" s="580"/>
      <c r="Y7" s="580"/>
      <c r="Z7" s="580"/>
      <c r="AA7" s="582"/>
      <c r="AB7" s="579"/>
      <c r="AC7" s="580"/>
      <c r="AD7" s="580"/>
      <c r="AE7" s="580"/>
      <c r="AF7" s="580"/>
      <c r="AG7" s="582"/>
      <c r="AH7" s="585"/>
      <c r="AI7" s="586"/>
      <c r="AJ7" s="586"/>
      <c r="AK7" s="586"/>
      <c r="AL7" s="586"/>
      <c r="AM7" s="588"/>
      <c r="AN7" s="81"/>
      <c r="AO7" s="592"/>
      <c r="AP7" s="593"/>
      <c r="AQ7" s="593"/>
      <c r="AR7" s="593"/>
      <c r="AS7" s="593"/>
      <c r="AT7" s="594"/>
    </row>
    <row r="8" spans="1:46" x14ac:dyDescent="0.25">
      <c r="A8" s="81"/>
      <c r="B8" s="566"/>
      <c r="C8" s="566"/>
      <c r="D8" s="567"/>
      <c r="E8" s="571"/>
      <c r="F8" s="572"/>
      <c r="G8" s="572"/>
      <c r="H8" s="572"/>
      <c r="I8" s="573"/>
      <c r="J8" s="579" t="s">
        <v>239</v>
      </c>
      <c r="K8" s="580"/>
      <c r="L8" s="580" t="s">
        <v>239</v>
      </c>
      <c r="M8" s="580"/>
      <c r="N8" s="580" t="s">
        <v>239</v>
      </c>
      <c r="O8" s="582"/>
      <c r="P8" s="579" t="s">
        <v>239</v>
      </c>
      <c r="Q8" s="580"/>
      <c r="R8" s="580" t="s">
        <v>239</v>
      </c>
      <c r="S8" s="580"/>
      <c r="T8" s="580" t="s">
        <v>239</v>
      </c>
      <c r="U8" s="582"/>
      <c r="V8" s="579" t="s">
        <v>239</v>
      </c>
      <c r="W8" s="580"/>
      <c r="X8" s="580" t="s">
        <v>239</v>
      </c>
      <c r="Y8" s="580"/>
      <c r="Z8" s="580" t="s">
        <v>239</v>
      </c>
      <c r="AA8" s="582"/>
      <c r="AB8" s="579" t="s">
        <v>239</v>
      </c>
      <c r="AC8" s="580"/>
      <c r="AD8" s="580" t="s">
        <v>239</v>
      </c>
      <c r="AE8" s="580"/>
      <c r="AF8" s="580" t="s">
        <v>239</v>
      </c>
      <c r="AG8" s="582"/>
      <c r="AH8" s="585" t="s">
        <v>239</v>
      </c>
      <c r="AI8" s="586"/>
      <c r="AJ8" s="586" t="s">
        <v>239</v>
      </c>
      <c r="AK8" s="586"/>
      <c r="AL8" s="586" t="s">
        <v>239</v>
      </c>
      <c r="AM8" s="588"/>
      <c r="AN8" s="81"/>
      <c r="AO8" s="592"/>
      <c r="AP8" s="593"/>
      <c r="AQ8" s="593"/>
      <c r="AR8" s="593"/>
      <c r="AS8" s="593"/>
      <c r="AT8" s="594"/>
    </row>
    <row r="9" spans="1:46" x14ac:dyDescent="0.25">
      <c r="A9" s="81"/>
      <c r="B9" s="566"/>
      <c r="C9" s="566"/>
      <c r="D9" s="567"/>
      <c r="E9" s="571"/>
      <c r="F9" s="572"/>
      <c r="G9" s="572"/>
      <c r="H9" s="572"/>
      <c r="I9" s="573"/>
      <c r="J9" s="579"/>
      <c r="K9" s="580"/>
      <c r="L9" s="580"/>
      <c r="M9" s="580"/>
      <c r="N9" s="580"/>
      <c r="O9" s="582"/>
      <c r="P9" s="579"/>
      <c r="Q9" s="580"/>
      <c r="R9" s="580"/>
      <c r="S9" s="580"/>
      <c r="T9" s="580"/>
      <c r="U9" s="582"/>
      <c r="V9" s="579"/>
      <c r="W9" s="580"/>
      <c r="X9" s="580"/>
      <c r="Y9" s="580"/>
      <c r="Z9" s="580"/>
      <c r="AA9" s="582"/>
      <c r="AB9" s="579"/>
      <c r="AC9" s="580"/>
      <c r="AD9" s="580"/>
      <c r="AE9" s="580"/>
      <c r="AF9" s="580"/>
      <c r="AG9" s="582"/>
      <c r="AH9" s="585"/>
      <c r="AI9" s="586"/>
      <c r="AJ9" s="586"/>
      <c r="AK9" s="586"/>
      <c r="AL9" s="586"/>
      <c r="AM9" s="588"/>
      <c r="AN9" s="81"/>
      <c r="AO9" s="592"/>
      <c r="AP9" s="593"/>
      <c r="AQ9" s="593"/>
      <c r="AR9" s="593"/>
      <c r="AS9" s="593"/>
      <c r="AT9" s="594"/>
    </row>
    <row r="10" spans="1:46" x14ac:dyDescent="0.25">
      <c r="A10" s="81"/>
      <c r="B10" s="566"/>
      <c r="C10" s="566"/>
      <c r="D10" s="567"/>
      <c r="E10" s="571"/>
      <c r="F10" s="572"/>
      <c r="G10" s="572"/>
      <c r="H10" s="572"/>
      <c r="I10" s="573"/>
      <c r="J10" s="579" t="s">
        <v>239</v>
      </c>
      <c r="K10" s="580"/>
      <c r="L10" s="580" t="s">
        <v>239</v>
      </c>
      <c r="M10" s="580"/>
      <c r="N10" s="580" t="s">
        <v>239</v>
      </c>
      <c r="O10" s="582"/>
      <c r="P10" s="579" t="s">
        <v>239</v>
      </c>
      <c r="Q10" s="580"/>
      <c r="R10" s="580" t="s">
        <v>239</v>
      </c>
      <c r="S10" s="580"/>
      <c r="T10" s="580" t="s">
        <v>239</v>
      </c>
      <c r="U10" s="582"/>
      <c r="V10" s="579" t="s">
        <v>239</v>
      </c>
      <c r="W10" s="580"/>
      <c r="X10" s="580" t="s">
        <v>239</v>
      </c>
      <c r="Y10" s="580"/>
      <c r="Z10" s="580" t="s">
        <v>239</v>
      </c>
      <c r="AA10" s="582"/>
      <c r="AB10" s="579" t="s">
        <v>239</v>
      </c>
      <c r="AC10" s="580"/>
      <c r="AD10" s="580" t="s">
        <v>239</v>
      </c>
      <c r="AE10" s="580"/>
      <c r="AF10" s="580" t="s">
        <v>239</v>
      </c>
      <c r="AG10" s="582"/>
      <c r="AH10" s="585" t="s">
        <v>239</v>
      </c>
      <c r="AI10" s="586"/>
      <c r="AJ10" s="586" t="s">
        <v>239</v>
      </c>
      <c r="AK10" s="586"/>
      <c r="AL10" s="586" t="s">
        <v>239</v>
      </c>
      <c r="AM10" s="588"/>
      <c r="AN10" s="81"/>
      <c r="AO10" s="592"/>
      <c r="AP10" s="593"/>
      <c r="AQ10" s="593"/>
      <c r="AR10" s="593"/>
      <c r="AS10" s="593"/>
      <c r="AT10" s="594"/>
    </row>
    <row r="11" spans="1:46" x14ac:dyDescent="0.25">
      <c r="A11" s="81"/>
      <c r="B11" s="566"/>
      <c r="C11" s="566"/>
      <c r="D11" s="567"/>
      <c r="E11" s="571"/>
      <c r="F11" s="572"/>
      <c r="G11" s="572"/>
      <c r="H11" s="572"/>
      <c r="I11" s="573"/>
      <c r="J11" s="579"/>
      <c r="K11" s="580"/>
      <c r="L11" s="580"/>
      <c r="M11" s="580"/>
      <c r="N11" s="580"/>
      <c r="O11" s="582"/>
      <c r="P11" s="579"/>
      <c r="Q11" s="580"/>
      <c r="R11" s="580"/>
      <c r="S11" s="580"/>
      <c r="T11" s="580"/>
      <c r="U11" s="582"/>
      <c r="V11" s="579"/>
      <c r="W11" s="580"/>
      <c r="X11" s="580"/>
      <c r="Y11" s="580"/>
      <c r="Z11" s="580"/>
      <c r="AA11" s="582"/>
      <c r="AB11" s="579"/>
      <c r="AC11" s="580"/>
      <c r="AD11" s="580"/>
      <c r="AE11" s="580"/>
      <c r="AF11" s="580"/>
      <c r="AG11" s="582"/>
      <c r="AH11" s="585"/>
      <c r="AI11" s="586"/>
      <c r="AJ11" s="586"/>
      <c r="AK11" s="586"/>
      <c r="AL11" s="586"/>
      <c r="AM11" s="588"/>
      <c r="AN11" s="81"/>
      <c r="AO11" s="592"/>
      <c r="AP11" s="593"/>
      <c r="AQ11" s="593"/>
      <c r="AR11" s="593"/>
      <c r="AS11" s="593"/>
      <c r="AT11" s="594"/>
    </row>
    <row r="12" spans="1:46" x14ac:dyDescent="0.25">
      <c r="A12" s="81"/>
      <c r="B12" s="566"/>
      <c r="C12" s="566"/>
      <c r="D12" s="567"/>
      <c r="E12" s="571"/>
      <c r="F12" s="572"/>
      <c r="G12" s="572"/>
      <c r="H12" s="572"/>
      <c r="I12" s="573"/>
      <c r="J12" s="579" t="s">
        <v>239</v>
      </c>
      <c r="K12" s="580"/>
      <c r="L12" s="580" t="s">
        <v>239</v>
      </c>
      <c r="M12" s="580"/>
      <c r="N12" s="580" t="s">
        <v>239</v>
      </c>
      <c r="O12" s="582"/>
      <c r="P12" s="579" t="s">
        <v>239</v>
      </c>
      <c r="Q12" s="580"/>
      <c r="R12" s="580" t="s">
        <v>239</v>
      </c>
      <c r="S12" s="580"/>
      <c r="T12" s="580" t="s">
        <v>239</v>
      </c>
      <c r="U12" s="582"/>
      <c r="V12" s="579" t="s">
        <v>239</v>
      </c>
      <c r="W12" s="580"/>
      <c r="X12" s="580" t="s">
        <v>239</v>
      </c>
      <c r="Y12" s="580"/>
      <c r="Z12" s="580" t="s">
        <v>239</v>
      </c>
      <c r="AA12" s="582"/>
      <c r="AB12" s="579" t="s">
        <v>239</v>
      </c>
      <c r="AC12" s="580"/>
      <c r="AD12" s="580" t="s">
        <v>239</v>
      </c>
      <c r="AE12" s="580"/>
      <c r="AF12" s="580" t="s">
        <v>239</v>
      </c>
      <c r="AG12" s="582"/>
      <c r="AH12" s="585" t="s">
        <v>239</v>
      </c>
      <c r="AI12" s="586"/>
      <c r="AJ12" s="586" t="s">
        <v>239</v>
      </c>
      <c r="AK12" s="586"/>
      <c r="AL12" s="586" t="s">
        <v>239</v>
      </c>
      <c r="AM12" s="588"/>
      <c r="AN12" s="81"/>
      <c r="AO12" s="592"/>
      <c r="AP12" s="593"/>
      <c r="AQ12" s="593"/>
      <c r="AR12" s="593"/>
      <c r="AS12" s="593"/>
      <c r="AT12" s="594"/>
    </row>
    <row r="13" spans="1:46" ht="15.75" thickBot="1" x14ac:dyDescent="0.3">
      <c r="A13" s="81"/>
      <c r="B13" s="566"/>
      <c r="C13" s="566"/>
      <c r="D13" s="567"/>
      <c r="E13" s="574"/>
      <c r="F13" s="575"/>
      <c r="G13" s="575"/>
      <c r="H13" s="575"/>
      <c r="I13" s="576"/>
      <c r="J13" s="579"/>
      <c r="K13" s="580"/>
      <c r="L13" s="580"/>
      <c r="M13" s="580"/>
      <c r="N13" s="580"/>
      <c r="O13" s="582"/>
      <c r="P13" s="579"/>
      <c r="Q13" s="580"/>
      <c r="R13" s="580"/>
      <c r="S13" s="580"/>
      <c r="T13" s="580"/>
      <c r="U13" s="582"/>
      <c r="V13" s="579"/>
      <c r="W13" s="580"/>
      <c r="X13" s="580"/>
      <c r="Y13" s="580"/>
      <c r="Z13" s="580"/>
      <c r="AA13" s="582"/>
      <c r="AB13" s="579"/>
      <c r="AC13" s="580"/>
      <c r="AD13" s="580"/>
      <c r="AE13" s="580"/>
      <c r="AF13" s="580"/>
      <c r="AG13" s="582"/>
      <c r="AH13" s="606"/>
      <c r="AI13" s="598"/>
      <c r="AJ13" s="598"/>
      <c r="AK13" s="598"/>
      <c r="AL13" s="598"/>
      <c r="AM13" s="599"/>
      <c r="AN13" s="81"/>
      <c r="AO13" s="595"/>
      <c r="AP13" s="596"/>
      <c r="AQ13" s="596"/>
      <c r="AR13" s="596"/>
      <c r="AS13" s="596"/>
      <c r="AT13" s="597"/>
    </row>
    <row r="14" spans="1:46" x14ac:dyDescent="0.25">
      <c r="A14" s="81"/>
      <c r="B14" s="566"/>
      <c r="C14" s="566"/>
      <c r="D14" s="567"/>
      <c r="E14" s="568" t="s">
        <v>136</v>
      </c>
      <c r="F14" s="569"/>
      <c r="G14" s="569"/>
      <c r="H14" s="569"/>
      <c r="I14" s="569"/>
      <c r="J14" s="600" t="s">
        <v>239</v>
      </c>
      <c r="K14" s="601"/>
      <c r="L14" s="601" t="s">
        <v>239</v>
      </c>
      <c r="M14" s="601"/>
      <c r="N14" s="601" t="s">
        <v>239</v>
      </c>
      <c r="O14" s="604"/>
      <c r="P14" s="600" t="s">
        <v>239</v>
      </c>
      <c r="Q14" s="601"/>
      <c r="R14" s="601" t="s">
        <v>239</v>
      </c>
      <c r="S14" s="601"/>
      <c r="T14" s="601" t="s">
        <v>239</v>
      </c>
      <c r="U14" s="604"/>
      <c r="V14" s="577" t="s">
        <v>239</v>
      </c>
      <c r="W14" s="578"/>
      <c r="X14" s="578" t="s">
        <v>239</v>
      </c>
      <c r="Y14" s="578"/>
      <c r="Z14" s="578" t="s">
        <v>239</v>
      </c>
      <c r="AA14" s="581"/>
      <c r="AB14" s="577" t="s">
        <v>239</v>
      </c>
      <c r="AC14" s="578"/>
      <c r="AD14" s="578" t="s">
        <v>239</v>
      </c>
      <c r="AE14" s="578"/>
      <c r="AF14" s="578" t="s">
        <v>239</v>
      </c>
      <c r="AG14" s="581"/>
      <c r="AH14" s="583" t="s">
        <v>239</v>
      </c>
      <c r="AI14" s="584"/>
      <c r="AJ14" s="584" t="s">
        <v>239</v>
      </c>
      <c r="AK14" s="584"/>
      <c r="AL14" s="584" t="s">
        <v>239</v>
      </c>
      <c r="AM14" s="587"/>
      <c r="AN14" s="81"/>
      <c r="AO14" s="607" t="s">
        <v>137</v>
      </c>
      <c r="AP14" s="608"/>
      <c r="AQ14" s="608"/>
      <c r="AR14" s="608"/>
      <c r="AS14" s="608"/>
      <c r="AT14" s="609"/>
    </row>
    <row r="15" spans="1:46" x14ac:dyDescent="0.25">
      <c r="A15" s="81"/>
      <c r="B15" s="566"/>
      <c r="C15" s="566"/>
      <c r="D15" s="567"/>
      <c r="E15" s="571"/>
      <c r="F15" s="572"/>
      <c r="G15" s="572"/>
      <c r="H15" s="572"/>
      <c r="I15" s="572"/>
      <c r="J15" s="602"/>
      <c r="K15" s="603"/>
      <c r="L15" s="603"/>
      <c r="M15" s="603"/>
      <c r="N15" s="603"/>
      <c r="O15" s="605"/>
      <c r="P15" s="602"/>
      <c r="Q15" s="603"/>
      <c r="R15" s="603"/>
      <c r="S15" s="603"/>
      <c r="T15" s="603"/>
      <c r="U15" s="605"/>
      <c r="V15" s="579"/>
      <c r="W15" s="580"/>
      <c r="X15" s="580"/>
      <c r="Y15" s="580"/>
      <c r="Z15" s="580"/>
      <c r="AA15" s="582"/>
      <c r="AB15" s="579"/>
      <c r="AC15" s="580"/>
      <c r="AD15" s="580"/>
      <c r="AE15" s="580"/>
      <c r="AF15" s="580"/>
      <c r="AG15" s="582"/>
      <c r="AH15" s="585"/>
      <c r="AI15" s="586"/>
      <c r="AJ15" s="586"/>
      <c r="AK15" s="586"/>
      <c r="AL15" s="586"/>
      <c r="AM15" s="588"/>
      <c r="AN15" s="81"/>
      <c r="AO15" s="610"/>
      <c r="AP15" s="611"/>
      <c r="AQ15" s="611"/>
      <c r="AR15" s="611"/>
      <c r="AS15" s="611"/>
      <c r="AT15" s="612"/>
    </row>
    <row r="16" spans="1:46" x14ac:dyDescent="0.25">
      <c r="A16" s="81"/>
      <c r="B16" s="566"/>
      <c r="C16" s="566"/>
      <c r="D16" s="567"/>
      <c r="E16" s="571"/>
      <c r="F16" s="572"/>
      <c r="G16" s="572"/>
      <c r="H16" s="572"/>
      <c r="I16" s="572"/>
      <c r="J16" s="602" t="s">
        <v>239</v>
      </c>
      <c r="K16" s="603"/>
      <c r="L16" s="603" t="s">
        <v>239</v>
      </c>
      <c r="M16" s="603"/>
      <c r="N16" s="603" t="s">
        <v>239</v>
      </c>
      <c r="O16" s="605"/>
      <c r="P16" s="602" t="s">
        <v>239</v>
      </c>
      <c r="Q16" s="603"/>
      <c r="R16" s="603" t="s">
        <v>239</v>
      </c>
      <c r="S16" s="603"/>
      <c r="T16" s="603" t="s">
        <v>239</v>
      </c>
      <c r="U16" s="605"/>
      <c r="V16" s="579" t="s">
        <v>239</v>
      </c>
      <c r="W16" s="580"/>
      <c r="X16" s="580" t="s">
        <v>239</v>
      </c>
      <c r="Y16" s="580"/>
      <c r="Z16" s="580" t="s">
        <v>239</v>
      </c>
      <c r="AA16" s="582"/>
      <c r="AB16" s="579" t="s">
        <v>239</v>
      </c>
      <c r="AC16" s="580"/>
      <c r="AD16" s="580" t="s">
        <v>239</v>
      </c>
      <c r="AE16" s="580"/>
      <c r="AF16" s="580" t="s">
        <v>239</v>
      </c>
      <c r="AG16" s="582"/>
      <c r="AH16" s="585" t="s">
        <v>239</v>
      </c>
      <c r="AI16" s="586"/>
      <c r="AJ16" s="586" t="s">
        <v>239</v>
      </c>
      <c r="AK16" s="586"/>
      <c r="AL16" s="586" t="s">
        <v>239</v>
      </c>
      <c r="AM16" s="588"/>
      <c r="AN16" s="81"/>
      <c r="AO16" s="610"/>
      <c r="AP16" s="611"/>
      <c r="AQ16" s="611"/>
      <c r="AR16" s="611"/>
      <c r="AS16" s="611"/>
      <c r="AT16" s="612"/>
    </row>
    <row r="17" spans="1:46" x14ac:dyDescent="0.25">
      <c r="A17" s="81"/>
      <c r="B17" s="566"/>
      <c r="C17" s="566"/>
      <c r="D17" s="567"/>
      <c r="E17" s="571"/>
      <c r="F17" s="572"/>
      <c r="G17" s="572"/>
      <c r="H17" s="572"/>
      <c r="I17" s="572"/>
      <c r="J17" s="602"/>
      <c r="K17" s="603"/>
      <c r="L17" s="603"/>
      <c r="M17" s="603"/>
      <c r="N17" s="603"/>
      <c r="O17" s="605"/>
      <c r="P17" s="602"/>
      <c r="Q17" s="603"/>
      <c r="R17" s="603"/>
      <c r="S17" s="603"/>
      <c r="T17" s="603"/>
      <c r="U17" s="605"/>
      <c r="V17" s="579"/>
      <c r="W17" s="580"/>
      <c r="X17" s="580"/>
      <c r="Y17" s="580"/>
      <c r="Z17" s="580"/>
      <c r="AA17" s="582"/>
      <c r="AB17" s="579"/>
      <c r="AC17" s="580"/>
      <c r="AD17" s="580"/>
      <c r="AE17" s="580"/>
      <c r="AF17" s="580"/>
      <c r="AG17" s="582"/>
      <c r="AH17" s="585"/>
      <c r="AI17" s="586"/>
      <c r="AJ17" s="586"/>
      <c r="AK17" s="586"/>
      <c r="AL17" s="586"/>
      <c r="AM17" s="588"/>
      <c r="AN17" s="81"/>
      <c r="AO17" s="610"/>
      <c r="AP17" s="611"/>
      <c r="AQ17" s="611"/>
      <c r="AR17" s="611"/>
      <c r="AS17" s="611"/>
      <c r="AT17" s="612"/>
    </row>
    <row r="18" spans="1:46" x14ac:dyDescent="0.25">
      <c r="A18" s="81"/>
      <c r="B18" s="566"/>
      <c r="C18" s="566"/>
      <c r="D18" s="567"/>
      <c r="E18" s="571"/>
      <c r="F18" s="572"/>
      <c r="G18" s="572"/>
      <c r="H18" s="572"/>
      <c r="I18" s="572"/>
      <c r="J18" s="602" t="s">
        <v>239</v>
      </c>
      <c r="K18" s="603"/>
      <c r="L18" s="603" t="s">
        <v>239</v>
      </c>
      <c r="M18" s="603"/>
      <c r="N18" s="603" t="s">
        <v>239</v>
      </c>
      <c r="O18" s="605"/>
      <c r="P18" s="602" t="s">
        <v>239</v>
      </c>
      <c r="Q18" s="603"/>
      <c r="R18" s="603" t="s">
        <v>239</v>
      </c>
      <c r="S18" s="603"/>
      <c r="T18" s="603" t="s">
        <v>239</v>
      </c>
      <c r="U18" s="605"/>
      <c r="V18" s="579" t="s">
        <v>239</v>
      </c>
      <c r="W18" s="580"/>
      <c r="X18" s="580" t="s">
        <v>239</v>
      </c>
      <c r="Y18" s="580"/>
      <c r="Z18" s="580" t="s">
        <v>239</v>
      </c>
      <c r="AA18" s="582"/>
      <c r="AB18" s="579" t="s">
        <v>239</v>
      </c>
      <c r="AC18" s="580"/>
      <c r="AD18" s="580" t="s">
        <v>239</v>
      </c>
      <c r="AE18" s="580"/>
      <c r="AF18" s="580" t="s">
        <v>239</v>
      </c>
      <c r="AG18" s="582"/>
      <c r="AH18" s="585" t="s">
        <v>239</v>
      </c>
      <c r="AI18" s="586"/>
      <c r="AJ18" s="586" t="s">
        <v>239</v>
      </c>
      <c r="AK18" s="586"/>
      <c r="AL18" s="586" t="s">
        <v>239</v>
      </c>
      <c r="AM18" s="588"/>
      <c r="AN18" s="81"/>
      <c r="AO18" s="610"/>
      <c r="AP18" s="611"/>
      <c r="AQ18" s="611"/>
      <c r="AR18" s="611"/>
      <c r="AS18" s="611"/>
      <c r="AT18" s="612"/>
    </row>
    <row r="19" spans="1:46" x14ac:dyDescent="0.25">
      <c r="A19" s="81"/>
      <c r="B19" s="566"/>
      <c r="C19" s="566"/>
      <c r="D19" s="567"/>
      <c r="E19" s="571"/>
      <c r="F19" s="572"/>
      <c r="G19" s="572"/>
      <c r="H19" s="572"/>
      <c r="I19" s="572"/>
      <c r="J19" s="602"/>
      <c r="K19" s="603"/>
      <c r="L19" s="603"/>
      <c r="M19" s="603"/>
      <c r="N19" s="603"/>
      <c r="O19" s="605"/>
      <c r="P19" s="602"/>
      <c r="Q19" s="603"/>
      <c r="R19" s="603"/>
      <c r="S19" s="603"/>
      <c r="T19" s="603"/>
      <c r="U19" s="605"/>
      <c r="V19" s="579"/>
      <c r="W19" s="580"/>
      <c r="X19" s="580"/>
      <c r="Y19" s="580"/>
      <c r="Z19" s="580"/>
      <c r="AA19" s="582"/>
      <c r="AB19" s="579"/>
      <c r="AC19" s="580"/>
      <c r="AD19" s="580"/>
      <c r="AE19" s="580"/>
      <c r="AF19" s="580"/>
      <c r="AG19" s="582"/>
      <c r="AH19" s="585"/>
      <c r="AI19" s="586"/>
      <c r="AJ19" s="586"/>
      <c r="AK19" s="586"/>
      <c r="AL19" s="586"/>
      <c r="AM19" s="588"/>
      <c r="AN19" s="81"/>
      <c r="AO19" s="610"/>
      <c r="AP19" s="611"/>
      <c r="AQ19" s="611"/>
      <c r="AR19" s="611"/>
      <c r="AS19" s="611"/>
      <c r="AT19" s="612"/>
    </row>
    <row r="20" spans="1:46" x14ac:dyDescent="0.25">
      <c r="A20" s="81"/>
      <c r="B20" s="566"/>
      <c r="C20" s="566"/>
      <c r="D20" s="567"/>
      <c r="E20" s="571"/>
      <c r="F20" s="572"/>
      <c r="G20" s="572"/>
      <c r="H20" s="572"/>
      <c r="I20" s="572"/>
      <c r="J20" s="602" t="s">
        <v>239</v>
      </c>
      <c r="K20" s="603"/>
      <c r="L20" s="603" t="s">
        <v>239</v>
      </c>
      <c r="M20" s="603"/>
      <c r="N20" s="603" t="s">
        <v>239</v>
      </c>
      <c r="O20" s="605"/>
      <c r="P20" s="602" t="s">
        <v>239</v>
      </c>
      <c r="Q20" s="603"/>
      <c r="R20" s="603" t="s">
        <v>239</v>
      </c>
      <c r="S20" s="603"/>
      <c r="T20" s="603" t="s">
        <v>239</v>
      </c>
      <c r="U20" s="605"/>
      <c r="V20" s="579" t="s">
        <v>239</v>
      </c>
      <c r="W20" s="580"/>
      <c r="X20" s="580" t="s">
        <v>239</v>
      </c>
      <c r="Y20" s="580"/>
      <c r="Z20" s="580" t="s">
        <v>239</v>
      </c>
      <c r="AA20" s="582"/>
      <c r="AB20" s="579" t="s">
        <v>239</v>
      </c>
      <c r="AC20" s="580"/>
      <c r="AD20" s="580" t="s">
        <v>239</v>
      </c>
      <c r="AE20" s="580"/>
      <c r="AF20" s="580" t="s">
        <v>239</v>
      </c>
      <c r="AG20" s="582"/>
      <c r="AH20" s="585" t="s">
        <v>239</v>
      </c>
      <c r="AI20" s="586"/>
      <c r="AJ20" s="586" t="s">
        <v>239</v>
      </c>
      <c r="AK20" s="586"/>
      <c r="AL20" s="586" t="s">
        <v>239</v>
      </c>
      <c r="AM20" s="588"/>
      <c r="AN20" s="81"/>
      <c r="AO20" s="610"/>
      <c r="AP20" s="611"/>
      <c r="AQ20" s="611"/>
      <c r="AR20" s="611"/>
      <c r="AS20" s="611"/>
      <c r="AT20" s="612"/>
    </row>
    <row r="21" spans="1:46" ht="15.75" thickBot="1" x14ac:dyDescent="0.3">
      <c r="A21" s="81"/>
      <c r="B21" s="566"/>
      <c r="C21" s="566"/>
      <c r="D21" s="567"/>
      <c r="E21" s="574"/>
      <c r="F21" s="575"/>
      <c r="G21" s="575"/>
      <c r="H21" s="575"/>
      <c r="I21" s="575"/>
      <c r="J21" s="619"/>
      <c r="K21" s="620"/>
      <c r="L21" s="620"/>
      <c r="M21" s="620"/>
      <c r="N21" s="620"/>
      <c r="O21" s="621"/>
      <c r="P21" s="619"/>
      <c r="Q21" s="620"/>
      <c r="R21" s="620"/>
      <c r="S21" s="620"/>
      <c r="T21" s="620"/>
      <c r="U21" s="621"/>
      <c r="V21" s="616"/>
      <c r="W21" s="617"/>
      <c r="X21" s="617"/>
      <c r="Y21" s="617"/>
      <c r="Z21" s="617"/>
      <c r="AA21" s="618"/>
      <c r="AB21" s="616"/>
      <c r="AC21" s="617"/>
      <c r="AD21" s="617"/>
      <c r="AE21" s="617"/>
      <c r="AF21" s="617"/>
      <c r="AG21" s="618"/>
      <c r="AH21" s="606"/>
      <c r="AI21" s="598"/>
      <c r="AJ21" s="598"/>
      <c r="AK21" s="598"/>
      <c r="AL21" s="598"/>
      <c r="AM21" s="599"/>
      <c r="AN21" s="81"/>
      <c r="AO21" s="613"/>
      <c r="AP21" s="614"/>
      <c r="AQ21" s="614"/>
      <c r="AR21" s="614"/>
      <c r="AS21" s="614"/>
      <c r="AT21" s="615"/>
    </row>
    <row r="22" spans="1:46" x14ac:dyDescent="0.25">
      <c r="A22" s="81"/>
      <c r="B22" s="566"/>
      <c r="C22" s="566"/>
      <c r="D22" s="567"/>
      <c r="E22" s="568" t="s">
        <v>138</v>
      </c>
      <c r="F22" s="569"/>
      <c r="G22" s="569"/>
      <c r="H22" s="569"/>
      <c r="I22" s="570"/>
      <c r="J22" s="600" t="s">
        <v>239</v>
      </c>
      <c r="K22" s="601"/>
      <c r="L22" s="601" t="s">
        <v>239</v>
      </c>
      <c r="M22" s="601"/>
      <c r="N22" s="601" t="s">
        <v>239</v>
      </c>
      <c r="O22" s="604"/>
      <c r="P22" s="600"/>
      <c r="Q22" s="601"/>
      <c r="R22" s="601"/>
      <c r="S22" s="601"/>
      <c r="T22" s="601"/>
      <c r="U22" s="604"/>
      <c r="V22" s="600"/>
      <c r="W22" s="601"/>
      <c r="X22" s="601"/>
      <c r="Y22" s="601"/>
      <c r="Z22" s="601"/>
      <c r="AA22" s="604"/>
      <c r="AB22" s="577"/>
      <c r="AC22" s="578"/>
      <c r="AD22" s="578"/>
      <c r="AE22" s="578"/>
      <c r="AF22" s="578"/>
      <c r="AG22" s="581"/>
      <c r="AH22" s="583" t="s">
        <v>239</v>
      </c>
      <c r="AI22" s="584"/>
      <c r="AJ22" s="584" t="s">
        <v>239</v>
      </c>
      <c r="AK22" s="584"/>
      <c r="AL22" s="584" t="s">
        <v>239</v>
      </c>
      <c r="AM22" s="587"/>
      <c r="AN22" s="81"/>
      <c r="AO22" s="622" t="s">
        <v>139</v>
      </c>
      <c r="AP22" s="623"/>
      <c r="AQ22" s="623"/>
      <c r="AR22" s="623"/>
      <c r="AS22" s="623"/>
      <c r="AT22" s="624"/>
    </row>
    <row r="23" spans="1:46" x14ac:dyDescent="0.25">
      <c r="A23" s="81"/>
      <c r="B23" s="566"/>
      <c r="C23" s="566"/>
      <c r="D23" s="567"/>
      <c r="E23" s="571"/>
      <c r="F23" s="572"/>
      <c r="G23" s="572"/>
      <c r="H23" s="572"/>
      <c r="I23" s="573"/>
      <c r="J23" s="602"/>
      <c r="K23" s="603"/>
      <c r="L23" s="603"/>
      <c r="M23" s="603"/>
      <c r="N23" s="603"/>
      <c r="O23" s="605"/>
      <c r="P23" s="602"/>
      <c r="Q23" s="603"/>
      <c r="R23" s="603"/>
      <c r="S23" s="603"/>
      <c r="T23" s="603"/>
      <c r="U23" s="605"/>
      <c r="V23" s="602"/>
      <c r="W23" s="603"/>
      <c r="X23" s="603"/>
      <c r="Y23" s="603"/>
      <c r="Z23" s="603"/>
      <c r="AA23" s="605"/>
      <c r="AB23" s="579"/>
      <c r="AC23" s="580"/>
      <c r="AD23" s="580"/>
      <c r="AE23" s="580"/>
      <c r="AF23" s="580"/>
      <c r="AG23" s="582"/>
      <c r="AH23" s="585"/>
      <c r="AI23" s="586"/>
      <c r="AJ23" s="586"/>
      <c r="AK23" s="586"/>
      <c r="AL23" s="586"/>
      <c r="AM23" s="588"/>
      <c r="AN23" s="81"/>
      <c r="AO23" s="625"/>
      <c r="AP23" s="626"/>
      <c r="AQ23" s="626"/>
      <c r="AR23" s="626"/>
      <c r="AS23" s="626"/>
      <c r="AT23" s="627"/>
    </row>
    <row r="24" spans="1:46" x14ac:dyDescent="0.25">
      <c r="A24" s="81"/>
      <c r="B24" s="566"/>
      <c r="C24" s="566"/>
      <c r="D24" s="567"/>
      <c r="E24" s="571"/>
      <c r="F24" s="572"/>
      <c r="G24" s="572"/>
      <c r="H24" s="572"/>
      <c r="I24" s="573"/>
      <c r="J24" s="602" t="s">
        <v>239</v>
      </c>
      <c r="K24" s="603"/>
      <c r="L24" s="603" t="s">
        <v>239</v>
      </c>
      <c r="M24" s="603"/>
      <c r="N24" s="603" t="s">
        <v>239</v>
      </c>
      <c r="O24" s="605"/>
      <c r="P24" s="602"/>
      <c r="Q24" s="603"/>
      <c r="R24" s="603"/>
      <c r="S24" s="603"/>
      <c r="T24" s="603"/>
      <c r="U24" s="605"/>
      <c r="V24" s="602"/>
      <c r="W24" s="603"/>
      <c r="X24" s="603"/>
      <c r="Y24" s="603"/>
      <c r="Z24" s="603"/>
      <c r="AA24" s="605"/>
      <c r="AB24" s="579"/>
      <c r="AC24" s="580"/>
      <c r="AD24" s="580"/>
      <c r="AE24" s="580"/>
      <c r="AF24" s="580"/>
      <c r="AG24" s="582"/>
      <c r="AH24" s="585" t="s">
        <v>239</v>
      </c>
      <c r="AI24" s="586"/>
      <c r="AJ24" s="586" t="s">
        <v>239</v>
      </c>
      <c r="AK24" s="586"/>
      <c r="AL24" s="586" t="s">
        <v>239</v>
      </c>
      <c r="AM24" s="588"/>
      <c r="AN24" s="81"/>
      <c r="AO24" s="625"/>
      <c r="AP24" s="626"/>
      <c r="AQ24" s="626"/>
      <c r="AR24" s="626"/>
      <c r="AS24" s="626"/>
      <c r="AT24" s="627"/>
    </row>
    <row r="25" spans="1:46" x14ac:dyDescent="0.25">
      <c r="A25" s="81"/>
      <c r="B25" s="566"/>
      <c r="C25" s="566"/>
      <c r="D25" s="567"/>
      <c r="E25" s="571"/>
      <c r="F25" s="572"/>
      <c r="G25" s="572"/>
      <c r="H25" s="572"/>
      <c r="I25" s="573"/>
      <c r="J25" s="602"/>
      <c r="K25" s="603"/>
      <c r="L25" s="603"/>
      <c r="M25" s="603"/>
      <c r="N25" s="603"/>
      <c r="O25" s="605"/>
      <c r="P25" s="602"/>
      <c r="Q25" s="603"/>
      <c r="R25" s="603"/>
      <c r="S25" s="603"/>
      <c r="T25" s="603"/>
      <c r="U25" s="605"/>
      <c r="V25" s="602"/>
      <c r="W25" s="603"/>
      <c r="X25" s="603"/>
      <c r="Y25" s="603"/>
      <c r="Z25" s="603"/>
      <c r="AA25" s="605"/>
      <c r="AB25" s="579"/>
      <c r="AC25" s="580"/>
      <c r="AD25" s="580"/>
      <c r="AE25" s="580"/>
      <c r="AF25" s="580"/>
      <c r="AG25" s="582"/>
      <c r="AH25" s="585"/>
      <c r="AI25" s="586"/>
      <c r="AJ25" s="586"/>
      <c r="AK25" s="586"/>
      <c r="AL25" s="586"/>
      <c r="AM25" s="588"/>
      <c r="AN25" s="81"/>
      <c r="AO25" s="625"/>
      <c r="AP25" s="626"/>
      <c r="AQ25" s="626"/>
      <c r="AR25" s="626"/>
      <c r="AS25" s="626"/>
      <c r="AT25" s="627"/>
    </row>
    <row r="26" spans="1:46" x14ac:dyDescent="0.25">
      <c r="A26" s="81"/>
      <c r="B26" s="566"/>
      <c r="C26" s="566"/>
      <c r="D26" s="567"/>
      <c r="E26" s="571"/>
      <c r="F26" s="572"/>
      <c r="G26" s="572"/>
      <c r="H26" s="572"/>
      <c r="I26" s="573"/>
      <c r="J26" s="602" t="s">
        <v>239</v>
      </c>
      <c r="K26" s="603"/>
      <c r="L26" s="603" t="s">
        <v>239</v>
      </c>
      <c r="M26" s="603"/>
      <c r="N26" s="603" t="s">
        <v>239</v>
      </c>
      <c r="O26" s="605"/>
      <c r="P26" s="602"/>
      <c r="Q26" s="603"/>
      <c r="R26" s="603"/>
      <c r="S26" s="603"/>
      <c r="T26" s="603"/>
      <c r="U26" s="605"/>
      <c r="V26" s="602"/>
      <c r="W26" s="603"/>
      <c r="X26" s="603"/>
      <c r="Y26" s="603"/>
      <c r="Z26" s="603"/>
      <c r="AA26" s="605"/>
      <c r="AB26" s="579"/>
      <c r="AC26" s="580"/>
      <c r="AD26" s="580"/>
      <c r="AE26" s="580"/>
      <c r="AF26" s="580"/>
      <c r="AG26" s="582"/>
      <c r="AH26" s="585" t="s">
        <v>239</v>
      </c>
      <c r="AI26" s="586"/>
      <c r="AJ26" s="586" t="s">
        <v>239</v>
      </c>
      <c r="AK26" s="586"/>
      <c r="AL26" s="586" t="s">
        <v>239</v>
      </c>
      <c r="AM26" s="588"/>
      <c r="AN26" s="81"/>
      <c r="AO26" s="625"/>
      <c r="AP26" s="626"/>
      <c r="AQ26" s="626"/>
      <c r="AR26" s="626"/>
      <c r="AS26" s="626"/>
      <c r="AT26" s="627"/>
    </row>
    <row r="27" spans="1:46" x14ac:dyDescent="0.25">
      <c r="A27" s="81"/>
      <c r="B27" s="566"/>
      <c r="C27" s="566"/>
      <c r="D27" s="567"/>
      <c r="E27" s="571"/>
      <c r="F27" s="572"/>
      <c r="G27" s="572"/>
      <c r="H27" s="572"/>
      <c r="I27" s="573"/>
      <c r="J27" s="602"/>
      <c r="K27" s="603"/>
      <c r="L27" s="603"/>
      <c r="M27" s="603"/>
      <c r="N27" s="603"/>
      <c r="O27" s="605"/>
      <c r="P27" s="602"/>
      <c r="Q27" s="603"/>
      <c r="R27" s="603"/>
      <c r="S27" s="603"/>
      <c r="T27" s="603"/>
      <c r="U27" s="605"/>
      <c r="V27" s="602"/>
      <c r="W27" s="603"/>
      <c r="X27" s="603"/>
      <c r="Y27" s="603"/>
      <c r="Z27" s="603"/>
      <c r="AA27" s="605"/>
      <c r="AB27" s="579"/>
      <c r="AC27" s="580"/>
      <c r="AD27" s="580"/>
      <c r="AE27" s="580"/>
      <c r="AF27" s="580"/>
      <c r="AG27" s="582"/>
      <c r="AH27" s="585"/>
      <c r="AI27" s="586"/>
      <c r="AJ27" s="586"/>
      <c r="AK27" s="586"/>
      <c r="AL27" s="586"/>
      <c r="AM27" s="588"/>
      <c r="AN27" s="81"/>
      <c r="AO27" s="625"/>
      <c r="AP27" s="626"/>
      <c r="AQ27" s="626"/>
      <c r="AR27" s="626"/>
      <c r="AS27" s="626"/>
      <c r="AT27" s="627"/>
    </row>
    <row r="28" spans="1:46" x14ac:dyDescent="0.25">
      <c r="A28" s="81"/>
      <c r="B28" s="566"/>
      <c r="C28" s="566"/>
      <c r="D28" s="567"/>
      <c r="E28" s="571"/>
      <c r="F28" s="572"/>
      <c r="G28" s="572"/>
      <c r="H28" s="572"/>
      <c r="I28" s="573"/>
      <c r="J28" s="602" t="s">
        <v>239</v>
      </c>
      <c r="K28" s="603"/>
      <c r="L28" s="603" t="s">
        <v>239</v>
      </c>
      <c r="M28" s="603"/>
      <c r="N28" s="603" t="s">
        <v>239</v>
      </c>
      <c r="O28" s="605"/>
      <c r="P28" s="602"/>
      <c r="Q28" s="603"/>
      <c r="R28" s="603"/>
      <c r="S28" s="603"/>
      <c r="T28" s="603"/>
      <c r="U28" s="605"/>
      <c r="V28" s="602"/>
      <c r="W28" s="603"/>
      <c r="X28" s="603"/>
      <c r="Y28" s="603"/>
      <c r="Z28" s="603"/>
      <c r="AA28" s="605"/>
      <c r="AB28" s="579"/>
      <c r="AC28" s="580"/>
      <c r="AD28" s="580"/>
      <c r="AE28" s="580"/>
      <c r="AF28" s="580"/>
      <c r="AG28" s="582"/>
      <c r="AH28" s="585" t="s">
        <v>239</v>
      </c>
      <c r="AI28" s="586"/>
      <c r="AJ28" s="586" t="s">
        <v>239</v>
      </c>
      <c r="AK28" s="586"/>
      <c r="AL28" s="586" t="s">
        <v>239</v>
      </c>
      <c r="AM28" s="588"/>
      <c r="AN28" s="81"/>
      <c r="AO28" s="625"/>
      <c r="AP28" s="626"/>
      <c r="AQ28" s="626"/>
      <c r="AR28" s="626"/>
      <c r="AS28" s="626"/>
      <c r="AT28" s="627"/>
    </row>
    <row r="29" spans="1:46" ht="15.75" thickBot="1" x14ac:dyDescent="0.3">
      <c r="A29" s="81"/>
      <c r="B29" s="566"/>
      <c r="C29" s="566"/>
      <c r="D29" s="567"/>
      <c r="E29" s="574"/>
      <c r="F29" s="575"/>
      <c r="G29" s="575"/>
      <c r="H29" s="575"/>
      <c r="I29" s="576"/>
      <c r="J29" s="602"/>
      <c r="K29" s="603"/>
      <c r="L29" s="603"/>
      <c r="M29" s="603"/>
      <c r="N29" s="603"/>
      <c r="O29" s="605"/>
      <c r="P29" s="619"/>
      <c r="Q29" s="620"/>
      <c r="R29" s="620"/>
      <c r="S29" s="620"/>
      <c r="T29" s="620"/>
      <c r="U29" s="621"/>
      <c r="V29" s="619"/>
      <c r="W29" s="620"/>
      <c r="X29" s="620"/>
      <c r="Y29" s="620"/>
      <c r="Z29" s="620"/>
      <c r="AA29" s="621"/>
      <c r="AB29" s="616"/>
      <c r="AC29" s="617"/>
      <c r="AD29" s="617"/>
      <c r="AE29" s="617"/>
      <c r="AF29" s="617"/>
      <c r="AG29" s="618"/>
      <c r="AH29" s="606"/>
      <c r="AI29" s="598"/>
      <c r="AJ29" s="598"/>
      <c r="AK29" s="598"/>
      <c r="AL29" s="598"/>
      <c r="AM29" s="599"/>
      <c r="AN29" s="81"/>
      <c r="AO29" s="628"/>
      <c r="AP29" s="629"/>
      <c r="AQ29" s="629"/>
      <c r="AR29" s="629"/>
      <c r="AS29" s="629"/>
      <c r="AT29" s="630"/>
    </row>
    <row r="30" spans="1:46" x14ac:dyDescent="0.25">
      <c r="A30" s="81"/>
      <c r="B30" s="566"/>
      <c r="C30" s="566"/>
      <c r="D30" s="567"/>
      <c r="E30" s="568" t="s">
        <v>140</v>
      </c>
      <c r="F30" s="569"/>
      <c r="G30" s="569"/>
      <c r="H30" s="569"/>
      <c r="I30" s="569"/>
      <c r="J30" s="631" t="s">
        <v>239</v>
      </c>
      <c r="K30" s="632"/>
      <c r="L30" s="632" t="s">
        <v>239</v>
      </c>
      <c r="M30" s="632"/>
      <c r="N30" s="632" t="s">
        <v>239</v>
      </c>
      <c r="O30" s="635"/>
      <c r="P30" s="601"/>
      <c r="Q30" s="601"/>
      <c r="R30" s="601"/>
      <c r="S30" s="601"/>
      <c r="T30" s="601"/>
      <c r="U30" s="604"/>
      <c r="V30" s="600"/>
      <c r="W30" s="601"/>
      <c r="X30" s="601"/>
      <c r="Y30" s="601"/>
      <c r="Z30" s="601"/>
      <c r="AA30" s="604"/>
      <c r="AB30" s="577"/>
      <c r="AC30" s="578"/>
      <c r="AD30" s="578"/>
      <c r="AE30" s="578"/>
      <c r="AF30" s="578"/>
      <c r="AG30" s="581"/>
      <c r="AH30" s="583" t="s">
        <v>239</v>
      </c>
      <c r="AI30" s="584"/>
      <c r="AJ30" s="584" t="s">
        <v>239</v>
      </c>
      <c r="AK30" s="584"/>
      <c r="AL30" s="584" t="s">
        <v>239</v>
      </c>
      <c r="AM30" s="587"/>
      <c r="AN30" s="81"/>
      <c r="AO30" s="637" t="s">
        <v>141</v>
      </c>
      <c r="AP30" s="638"/>
      <c r="AQ30" s="638"/>
      <c r="AR30" s="638"/>
      <c r="AS30" s="638"/>
      <c r="AT30" s="639"/>
    </row>
    <row r="31" spans="1:46" x14ac:dyDescent="0.25">
      <c r="A31" s="81"/>
      <c r="B31" s="566"/>
      <c r="C31" s="566"/>
      <c r="D31" s="567"/>
      <c r="E31" s="571"/>
      <c r="F31" s="572"/>
      <c r="G31" s="572"/>
      <c r="H31" s="572"/>
      <c r="I31" s="572"/>
      <c r="J31" s="633"/>
      <c r="K31" s="634"/>
      <c r="L31" s="634"/>
      <c r="M31" s="634"/>
      <c r="N31" s="634"/>
      <c r="O31" s="636"/>
      <c r="P31" s="603"/>
      <c r="Q31" s="603"/>
      <c r="R31" s="603"/>
      <c r="S31" s="603"/>
      <c r="T31" s="603"/>
      <c r="U31" s="605"/>
      <c r="V31" s="602"/>
      <c r="W31" s="603"/>
      <c r="X31" s="603"/>
      <c r="Y31" s="603"/>
      <c r="Z31" s="603"/>
      <c r="AA31" s="605"/>
      <c r="AB31" s="579"/>
      <c r="AC31" s="580"/>
      <c r="AD31" s="580"/>
      <c r="AE31" s="580"/>
      <c r="AF31" s="580"/>
      <c r="AG31" s="582"/>
      <c r="AH31" s="585"/>
      <c r="AI31" s="586"/>
      <c r="AJ31" s="586"/>
      <c r="AK31" s="586"/>
      <c r="AL31" s="586"/>
      <c r="AM31" s="588"/>
      <c r="AN31" s="81"/>
      <c r="AO31" s="640"/>
      <c r="AP31" s="641"/>
      <c r="AQ31" s="641"/>
      <c r="AR31" s="641"/>
      <c r="AS31" s="641"/>
      <c r="AT31" s="642"/>
    </row>
    <row r="32" spans="1:46" x14ac:dyDescent="0.25">
      <c r="A32" s="81"/>
      <c r="B32" s="566"/>
      <c r="C32" s="566"/>
      <c r="D32" s="567"/>
      <c r="E32" s="571"/>
      <c r="F32" s="572"/>
      <c r="G32" s="572"/>
      <c r="H32" s="572"/>
      <c r="I32" s="572"/>
      <c r="J32" s="633" t="s">
        <v>239</v>
      </c>
      <c r="K32" s="634"/>
      <c r="L32" s="634" t="s">
        <v>239</v>
      </c>
      <c r="M32" s="634"/>
      <c r="N32" s="634" t="s">
        <v>239</v>
      </c>
      <c r="O32" s="636"/>
      <c r="P32" s="603"/>
      <c r="Q32" s="603"/>
      <c r="R32" s="603"/>
      <c r="S32" s="603"/>
      <c r="T32" s="603"/>
      <c r="U32" s="605"/>
      <c r="V32" s="602"/>
      <c r="W32" s="603"/>
      <c r="X32" s="603"/>
      <c r="Y32" s="603"/>
      <c r="Z32" s="603"/>
      <c r="AA32" s="605"/>
      <c r="AB32" s="579"/>
      <c r="AC32" s="580"/>
      <c r="AD32" s="580"/>
      <c r="AE32" s="580"/>
      <c r="AF32" s="580"/>
      <c r="AG32" s="582"/>
      <c r="AH32" s="585" t="s">
        <v>239</v>
      </c>
      <c r="AI32" s="586"/>
      <c r="AJ32" s="586" t="s">
        <v>239</v>
      </c>
      <c r="AK32" s="586"/>
      <c r="AL32" s="586" t="s">
        <v>239</v>
      </c>
      <c r="AM32" s="588"/>
      <c r="AN32" s="81"/>
      <c r="AO32" s="640"/>
      <c r="AP32" s="641"/>
      <c r="AQ32" s="641"/>
      <c r="AR32" s="641"/>
      <c r="AS32" s="641"/>
      <c r="AT32" s="642"/>
    </row>
    <row r="33" spans="1:46" x14ac:dyDescent="0.25">
      <c r="A33" s="81"/>
      <c r="B33" s="566"/>
      <c r="C33" s="566"/>
      <c r="D33" s="567"/>
      <c r="E33" s="571"/>
      <c r="F33" s="572"/>
      <c r="G33" s="572"/>
      <c r="H33" s="572"/>
      <c r="I33" s="572"/>
      <c r="J33" s="633"/>
      <c r="K33" s="634"/>
      <c r="L33" s="634"/>
      <c r="M33" s="634"/>
      <c r="N33" s="634"/>
      <c r="O33" s="636"/>
      <c r="P33" s="603"/>
      <c r="Q33" s="603"/>
      <c r="R33" s="603"/>
      <c r="S33" s="603"/>
      <c r="T33" s="603"/>
      <c r="U33" s="605"/>
      <c r="V33" s="602"/>
      <c r="W33" s="603"/>
      <c r="X33" s="603"/>
      <c r="Y33" s="603"/>
      <c r="Z33" s="603"/>
      <c r="AA33" s="605"/>
      <c r="AB33" s="579"/>
      <c r="AC33" s="580"/>
      <c r="AD33" s="580"/>
      <c r="AE33" s="580"/>
      <c r="AF33" s="580"/>
      <c r="AG33" s="582"/>
      <c r="AH33" s="585"/>
      <c r="AI33" s="586"/>
      <c r="AJ33" s="586"/>
      <c r="AK33" s="586"/>
      <c r="AL33" s="586"/>
      <c r="AM33" s="588"/>
      <c r="AN33" s="81"/>
      <c r="AO33" s="640"/>
      <c r="AP33" s="641"/>
      <c r="AQ33" s="641"/>
      <c r="AR33" s="641"/>
      <c r="AS33" s="641"/>
      <c r="AT33" s="642"/>
    </row>
    <row r="34" spans="1:46" x14ac:dyDescent="0.25">
      <c r="A34" s="81"/>
      <c r="B34" s="566"/>
      <c r="C34" s="566"/>
      <c r="D34" s="567"/>
      <c r="E34" s="571"/>
      <c r="F34" s="572"/>
      <c r="G34" s="572"/>
      <c r="H34" s="572"/>
      <c r="I34" s="572"/>
      <c r="J34" s="633" t="s">
        <v>239</v>
      </c>
      <c r="K34" s="634"/>
      <c r="L34" s="634" t="s">
        <v>239</v>
      </c>
      <c r="M34" s="634"/>
      <c r="N34" s="634" t="s">
        <v>239</v>
      </c>
      <c r="O34" s="636"/>
      <c r="P34" s="603"/>
      <c r="Q34" s="603"/>
      <c r="R34" s="603"/>
      <c r="S34" s="603"/>
      <c r="T34" s="603"/>
      <c r="U34" s="605"/>
      <c r="V34" s="602"/>
      <c r="W34" s="603"/>
      <c r="X34" s="603"/>
      <c r="Y34" s="603"/>
      <c r="Z34" s="603"/>
      <c r="AA34" s="605"/>
      <c r="AB34" s="579"/>
      <c r="AC34" s="580"/>
      <c r="AD34" s="580"/>
      <c r="AE34" s="580"/>
      <c r="AF34" s="580"/>
      <c r="AG34" s="582"/>
      <c r="AH34" s="585" t="s">
        <v>239</v>
      </c>
      <c r="AI34" s="586"/>
      <c r="AJ34" s="586" t="s">
        <v>239</v>
      </c>
      <c r="AK34" s="586"/>
      <c r="AL34" s="586" t="s">
        <v>239</v>
      </c>
      <c r="AM34" s="588"/>
      <c r="AN34" s="81"/>
      <c r="AO34" s="640"/>
      <c r="AP34" s="641"/>
      <c r="AQ34" s="641"/>
      <c r="AR34" s="641"/>
      <c r="AS34" s="641"/>
      <c r="AT34" s="642"/>
    </row>
    <row r="35" spans="1:46" x14ac:dyDescent="0.25">
      <c r="A35" s="81"/>
      <c r="B35" s="566"/>
      <c r="C35" s="566"/>
      <c r="D35" s="567"/>
      <c r="E35" s="571"/>
      <c r="F35" s="572"/>
      <c r="G35" s="572"/>
      <c r="H35" s="572"/>
      <c r="I35" s="572"/>
      <c r="J35" s="633"/>
      <c r="K35" s="634"/>
      <c r="L35" s="634"/>
      <c r="M35" s="634"/>
      <c r="N35" s="634"/>
      <c r="O35" s="636"/>
      <c r="P35" s="603"/>
      <c r="Q35" s="603"/>
      <c r="R35" s="603"/>
      <c r="S35" s="603"/>
      <c r="T35" s="603"/>
      <c r="U35" s="605"/>
      <c r="V35" s="602"/>
      <c r="W35" s="603"/>
      <c r="X35" s="603"/>
      <c r="Y35" s="603"/>
      <c r="Z35" s="603"/>
      <c r="AA35" s="605"/>
      <c r="AB35" s="579"/>
      <c r="AC35" s="580"/>
      <c r="AD35" s="580"/>
      <c r="AE35" s="580"/>
      <c r="AF35" s="580"/>
      <c r="AG35" s="582"/>
      <c r="AH35" s="585"/>
      <c r="AI35" s="586"/>
      <c r="AJ35" s="586"/>
      <c r="AK35" s="586"/>
      <c r="AL35" s="586"/>
      <c r="AM35" s="588"/>
      <c r="AN35" s="81"/>
      <c r="AO35" s="640"/>
      <c r="AP35" s="641"/>
      <c r="AQ35" s="641"/>
      <c r="AR35" s="641"/>
      <c r="AS35" s="641"/>
      <c r="AT35" s="642"/>
    </row>
    <row r="36" spans="1:46" x14ac:dyDescent="0.25">
      <c r="A36" s="81"/>
      <c r="B36" s="566"/>
      <c r="C36" s="566"/>
      <c r="D36" s="567"/>
      <c r="E36" s="571"/>
      <c r="F36" s="572"/>
      <c r="G36" s="572"/>
      <c r="H36" s="572"/>
      <c r="I36" s="572"/>
      <c r="J36" s="633" t="s">
        <v>239</v>
      </c>
      <c r="K36" s="634"/>
      <c r="L36" s="634" t="s">
        <v>239</v>
      </c>
      <c r="M36" s="634"/>
      <c r="N36" s="634" t="s">
        <v>239</v>
      </c>
      <c r="O36" s="636"/>
      <c r="P36" s="603"/>
      <c r="Q36" s="603"/>
      <c r="R36" s="603"/>
      <c r="S36" s="603"/>
      <c r="T36" s="603"/>
      <c r="U36" s="605"/>
      <c r="V36" s="602"/>
      <c r="W36" s="603"/>
      <c r="X36" s="603"/>
      <c r="Y36" s="603"/>
      <c r="Z36" s="603"/>
      <c r="AA36" s="605"/>
      <c r="AB36" s="579"/>
      <c r="AC36" s="580"/>
      <c r="AD36" s="580"/>
      <c r="AE36" s="580"/>
      <c r="AF36" s="580"/>
      <c r="AG36" s="582"/>
      <c r="AH36" s="585" t="s">
        <v>239</v>
      </c>
      <c r="AI36" s="586"/>
      <c r="AJ36" s="586" t="s">
        <v>239</v>
      </c>
      <c r="AK36" s="586"/>
      <c r="AL36" s="586" t="s">
        <v>239</v>
      </c>
      <c r="AM36" s="588"/>
      <c r="AN36" s="81"/>
      <c r="AO36" s="640"/>
      <c r="AP36" s="641"/>
      <c r="AQ36" s="641"/>
      <c r="AR36" s="641"/>
      <c r="AS36" s="641"/>
      <c r="AT36" s="642"/>
    </row>
    <row r="37" spans="1:46" ht="15.75" thickBot="1" x14ac:dyDescent="0.3">
      <c r="A37" s="81"/>
      <c r="B37" s="566"/>
      <c r="C37" s="566"/>
      <c r="D37" s="567"/>
      <c r="E37" s="574"/>
      <c r="F37" s="575"/>
      <c r="G37" s="575"/>
      <c r="H37" s="575"/>
      <c r="I37" s="575"/>
      <c r="J37" s="646"/>
      <c r="K37" s="647"/>
      <c r="L37" s="647"/>
      <c r="M37" s="647"/>
      <c r="N37" s="647"/>
      <c r="O37" s="648"/>
      <c r="P37" s="620"/>
      <c r="Q37" s="620"/>
      <c r="R37" s="620"/>
      <c r="S37" s="620"/>
      <c r="T37" s="620"/>
      <c r="U37" s="621"/>
      <c r="V37" s="619"/>
      <c r="W37" s="620"/>
      <c r="X37" s="620"/>
      <c r="Y37" s="620"/>
      <c r="Z37" s="620"/>
      <c r="AA37" s="621"/>
      <c r="AB37" s="616"/>
      <c r="AC37" s="617"/>
      <c r="AD37" s="617"/>
      <c r="AE37" s="617"/>
      <c r="AF37" s="617"/>
      <c r="AG37" s="618"/>
      <c r="AH37" s="606"/>
      <c r="AI37" s="598"/>
      <c r="AJ37" s="598"/>
      <c r="AK37" s="598"/>
      <c r="AL37" s="598"/>
      <c r="AM37" s="599"/>
      <c r="AN37" s="81"/>
      <c r="AO37" s="643"/>
      <c r="AP37" s="644"/>
      <c r="AQ37" s="644"/>
      <c r="AR37" s="644"/>
      <c r="AS37" s="644"/>
      <c r="AT37" s="645"/>
    </row>
    <row r="38" spans="1:46" x14ac:dyDescent="0.25">
      <c r="A38" s="81"/>
      <c r="B38" s="566"/>
      <c r="C38" s="566"/>
      <c r="D38" s="567"/>
      <c r="E38" s="568" t="s">
        <v>142</v>
      </c>
      <c r="F38" s="569"/>
      <c r="G38" s="569"/>
      <c r="H38" s="569"/>
      <c r="I38" s="570"/>
      <c r="J38" s="631" t="s">
        <v>239</v>
      </c>
      <c r="K38" s="632"/>
      <c r="L38" s="632" t="s">
        <v>239</v>
      </c>
      <c r="M38" s="632"/>
      <c r="N38" s="632" t="s">
        <v>239</v>
      </c>
      <c r="O38" s="635"/>
      <c r="P38" s="631"/>
      <c r="Q38" s="632"/>
      <c r="R38" s="632"/>
      <c r="S38" s="632"/>
      <c r="T38" s="632"/>
      <c r="U38" s="635"/>
      <c r="V38" s="600"/>
      <c r="W38" s="601"/>
      <c r="X38" s="601"/>
      <c r="Y38" s="601"/>
      <c r="Z38" s="601"/>
      <c r="AA38" s="604"/>
      <c r="AB38" s="577"/>
      <c r="AC38" s="578"/>
      <c r="AD38" s="578"/>
      <c r="AE38" s="578"/>
      <c r="AF38" s="578"/>
      <c r="AG38" s="581"/>
      <c r="AH38" s="583" t="s">
        <v>239</v>
      </c>
      <c r="AI38" s="584"/>
      <c r="AJ38" s="584" t="s">
        <v>239</v>
      </c>
      <c r="AK38" s="584"/>
      <c r="AL38" s="584" t="s">
        <v>239</v>
      </c>
      <c r="AM38" s="587"/>
      <c r="AN38" s="81"/>
      <c r="AO38" s="81"/>
      <c r="AP38" s="81"/>
      <c r="AQ38" s="81"/>
      <c r="AR38" s="81"/>
      <c r="AS38" s="81"/>
      <c r="AT38" s="81"/>
    </row>
    <row r="39" spans="1:46" x14ac:dyDescent="0.25">
      <c r="A39" s="81"/>
      <c r="B39" s="566"/>
      <c r="C39" s="566"/>
      <c r="D39" s="567"/>
      <c r="E39" s="571"/>
      <c r="F39" s="572"/>
      <c r="G39" s="572"/>
      <c r="H39" s="572"/>
      <c r="I39" s="573"/>
      <c r="J39" s="633"/>
      <c r="K39" s="634"/>
      <c r="L39" s="634"/>
      <c r="M39" s="634"/>
      <c r="N39" s="634"/>
      <c r="O39" s="636"/>
      <c r="P39" s="633"/>
      <c r="Q39" s="634"/>
      <c r="R39" s="634"/>
      <c r="S39" s="634"/>
      <c r="T39" s="634"/>
      <c r="U39" s="636"/>
      <c r="V39" s="602"/>
      <c r="W39" s="603"/>
      <c r="X39" s="603"/>
      <c r="Y39" s="603"/>
      <c r="Z39" s="603"/>
      <c r="AA39" s="605"/>
      <c r="AB39" s="579"/>
      <c r="AC39" s="580"/>
      <c r="AD39" s="580"/>
      <c r="AE39" s="580"/>
      <c r="AF39" s="580"/>
      <c r="AG39" s="582"/>
      <c r="AH39" s="585"/>
      <c r="AI39" s="586"/>
      <c r="AJ39" s="586"/>
      <c r="AK39" s="586"/>
      <c r="AL39" s="586"/>
      <c r="AM39" s="588"/>
      <c r="AN39" s="81"/>
      <c r="AO39" s="81"/>
      <c r="AP39" s="81"/>
      <c r="AQ39" s="81"/>
      <c r="AR39" s="81"/>
      <c r="AS39" s="81"/>
      <c r="AT39" s="81"/>
    </row>
    <row r="40" spans="1:46" x14ac:dyDescent="0.25">
      <c r="A40" s="81"/>
      <c r="B40" s="566"/>
      <c r="C40" s="566"/>
      <c r="D40" s="567"/>
      <c r="E40" s="571"/>
      <c r="F40" s="572"/>
      <c r="G40" s="572"/>
      <c r="H40" s="572"/>
      <c r="I40" s="573"/>
      <c r="J40" s="633" t="s">
        <v>239</v>
      </c>
      <c r="K40" s="634"/>
      <c r="L40" s="634" t="s">
        <v>239</v>
      </c>
      <c r="M40" s="634"/>
      <c r="N40" s="634" t="s">
        <v>239</v>
      </c>
      <c r="O40" s="636"/>
      <c r="P40" s="633"/>
      <c r="Q40" s="634"/>
      <c r="R40" s="634"/>
      <c r="S40" s="634"/>
      <c r="T40" s="634"/>
      <c r="U40" s="636"/>
      <c r="V40" s="602"/>
      <c r="W40" s="603"/>
      <c r="X40" s="603"/>
      <c r="Y40" s="603"/>
      <c r="Z40" s="603"/>
      <c r="AA40" s="605"/>
      <c r="AB40" s="579"/>
      <c r="AC40" s="580"/>
      <c r="AD40" s="580"/>
      <c r="AE40" s="580"/>
      <c r="AF40" s="580"/>
      <c r="AG40" s="582"/>
      <c r="AH40" s="585" t="s">
        <v>239</v>
      </c>
      <c r="AI40" s="586"/>
      <c r="AJ40" s="586" t="s">
        <v>239</v>
      </c>
      <c r="AK40" s="586"/>
      <c r="AL40" s="586" t="s">
        <v>239</v>
      </c>
      <c r="AM40" s="588"/>
      <c r="AN40" s="81"/>
      <c r="AO40" s="81"/>
      <c r="AP40" s="81"/>
      <c r="AQ40" s="81"/>
      <c r="AR40" s="81"/>
      <c r="AS40" s="81"/>
      <c r="AT40" s="81"/>
    </row>
    <row r="41" spans="1:46" x14ac:dyDescent="0.25">
      <c r="A41" s="81"/>
      <c r="B41" s="566"/>
      <c r="C41" s="566"/>
      <c r="D41" s="567"/>
      <c r="E41" s="571"/>
      <c r="F41" s="572"/>
      <c r="G41" s="572"/>
      <c r="H41" s="572"/>
      <c r="I41" s="573"/>
      <c r="J41" s="633"/>
      <c r="K41" s="634"/>
      <c r="L41" s="634"/>
      <c r="M41" s="634"/>
      <c r="N41" s="634"/>
      <c r="O41" s="636"/>
      <c r="P41" s="633"/>
      <c r="Q41" s="634"/>
      <c r="R41" s="634"/>
      <c r="S41" s="634"/>
      <c r="T41" s="634"/>
      <c r="U41" s="636"/>
      <c r="V41" s="602"/>
      <c r="W41" s="603"/>
      <c r="X41" s="603"/>
      <c r="Y41" s="603"/>
      <c r="Z41" s="603"/>
      <c r="AA41" s="605"/>
      <c r="AB41" s="579"/>
      <c r="AC41" s="580"/>
      <c r="AD41" s="580"/>
      <c r="AE41" s="580"/>
      <c r="AF41" s="580"/>
      <c r="AG41" s="582"/>
      <c r="AH41" s="585"/>
      <c r="AI41" s="586"/>
      <c r="AJ41" s="586"/>
      <c r="AK41" s="586"/>
      <c r="AL41" s="586"/>
      <c r="AM41" s="588"/>
      <c r="AN41" s="81"/>
      <c r="AO41" s="81"/>
      <c r="AP41" s="81"/>
      <c r="AQ41" s="81"/>
      <c r="AR41" s="81"/>
      <c r="AS41" s="81"/>
      <c r="AT41" s="81"/>
    </row>
    <row r="42" spans="1:46" x14ac:dyDescent="0.25">
      <c r="A42" s="81"/>
      <c r="B42" s="566"/>
      <c r="C42" s="566"/>
      <c r="D42" s="567"/>
      <c r="E42" s="571"/>
      <c r="F42" s="572"/>
      <c r="G42" s="572"/>
      <c r="H42" s="572"/>
      <c r="I42" s="573"/>
      <c r="J42" s="633" t="s">
        <v>239</v>
      </c>
      <c r="K42" s="634"/>
      <c r="L42" s="634" t="s">
        <v>239</v>
      </c>
      <c r="M42" s="634"/>
      <c r="N42" s="634" t="s">
        <v>239</v>
      </c>
      <c r="O42" s="636"/>
      <c r="P42" s="633"/>
      <c r="Q42" s="634"/>
      <c r="R42" s="634"/>
      <c r="S42" s="634"/>
      <c r="T42" s="634"/>
      <c r="U42" s="636"/>
      <c r="V42" s="602"/>
      <c r="W42" s="603"/>
      <c r="X42" s="603"/>
      <c r="Y42" s="603"/>
      <c r="Z42" s="603"/>
      <c r="AA42" s="605"/>
      <c r="AB42" s="579"/>
      <c r="AC42" s="580"/>
      <c r="AD42" s="580"/>
      <c r="AE42" s="580"/>
      <c r="AF42" s="580"/>
      <c r="AG42" s="582"/>
      <c r="AH42" s="585" t="s">
        <v>239</v>
      </c>
      <c r="AI42" s="586"/>
      <c r="AJ42" s="586" t="s">
        <v>239</v>
      </c>
      <c r="AK42" s="586"/>
      <c r="AL42" s="586" t="s">
        <v>239</v>
      </c>
      <c r="AM42" s="588"/>
      <c r="AN42" s="81"/>
      <c r="AO42" s="81"/>
      <c r="AP42" s="81"/>
      <c r="AQ42" s="81"/>
      <c r="AR42" s="81"/>
      <c r="AS42" s="81"/>
      <c r="AT42" s="81"/>
    </row>
    <row r="43" spans="1:46" x14ac:dyDescent="0.25">
      <c r="A43" s="81"/>
      <c r="B43" s="566"/>
      <c r="C43" s="566"/>
      <c r="D43" s="567"/>
      <c r="E43" s="571"/>
      <c r="F43" s="572"/>
      <c r="G43" s="572"/>
      <c r="H43" s="572"/>
      <c r="I43" s="573"/>
      <c r="J43" s="633"/>
      <c r="K43" s="634"/>
      <c r="L43" s="634"/>
      <c r="M43" s="634"/>
      <c r="N43" s="634"/>
      <c r="O43" s="636"/>
      <c r="P43" s="633"/>
      <c r="Q43" s="634"/>
      <c r="R43" s="634"/>
      <c r="S43" s="634"/>
      <c r="T43" s="634"/>
      <c r="U43" s="636"/>
      <c r="V43" s="602"/>
      <c r="W43" s="603"/>
      <c r="X43" s="603"/>
      <c r="Y43" s="603"/>
      <c r="Z43" s="603"/>
      <c r="AA43" s="605"/>
      <c r="AB43" s="579"/>
      <c r="AC43" s="580"/>
      <c r="AD43" s="580"/>
      <c r="AE43" s="580"/>
      <c r="AF43" s="580"/>
      <c r="AG43" s="582"/>
      <c r="AH43" s="585"/>
      <c r="AI43" s="586"/>
      <c r="AJ43" s="586"/>
      <c r="AK43" s="586"/>
      <c r="AL43" s="586"/>
      <c r="AM43" s="588"/>
      <c r="AN43" s="81"/>
      <c r="AO43" s="81"/>
      <c r="AP43" s="81"/>
      <c r="AQ43" s="81"/>
      <c r="AR43" s="81"/>
      <c r="AS43" s="81"/>
      <c r="AT43" s="81"/>
    </row>
    <row r="44" spans="1:46" x14ac:dyDescent="0.25">
      <c r="A44" s="81"/>
      <c r="B44" s="566"/>
      <c r="C44" s="566"/>
      <c r="D44" s="567"/>
      <c r="E44" s="571"/>
      <c r="F44" s="572"/>
      <c r="G44" s="572"/>
      <c r="H44" s="572"/>
      <c r="I44" s="573"/>
      <c r="J44" s="633" t="s">
        <v>239</v>
      </c>
      <c r="K44" s="634"/>
      <c r="L44" s="634" t="s">
        <v>239</v>
      </c>
      <c r="M44" s="634"/>
      <c r="N44" s="634" t="s">
        <v>239</v>
      </c>
      <c r="O44" s="636"/>
      <c r="P44" s="633"/>
      <c r="Q44" s="634"/>
      <c r="R44" s="634"/>
      <c r="S44" s="634"/>
      <c r="T44" s="634"/>
      <c r="U44" s="636"/>
      <c r="V44" s="602"/>
      <c r="W44" s="603"/>
      <c r="X44" s="603"/>
      <c r="Y44" s="603"/>
      <c r="Z44" s="603"/>
      <c r="AA44" s="605"/>
      <c r="AB44" s="579"/>
      <c r="AC44" s="580"/>
      <c r="AD44" s="580"/>
      <c r="AE44" s="580"/>
      <c r="AF44" s="580"/>
      <c r="AG44" s="582"/>
      <c r="AH44" s="585" t="s">
        <v>239</v>
      </c>
      <c r="AI44" s="586"/>
      <c r="AJ44" s="586" t="s">
        <v>239</v>
      </c>
      <c r="AK44" s="586"/>
      <c r="AL44" s="586" t="s">
        <v>239</v>
      </c>
      <c r="AM44" s="588"/>
      <c r="AN44" s="81"/>
      <c r="AO44" s="81"/>
      <c r="AP44" s="81"/>
      <c r="AQ44" s="81"/>
      <c r="AR44" s="81"/>
      <c r="AS44" s="81"/>
      <c r="AT44" s="81"/>
    </row>
    <row r="45" spans="1:46" ht="15.75" thickBot="1" x14ac:dyDescent="0.3">
      <c r="A45" s="81"/>
      <c r="B45" s="566"/>
      <c r="C45" s="566"/>
      <c r="D45" s="567"/>
      <c r="E45" s="574"/>
      <c r="F45" s="575"/>
      <c r="G45" s="575"/>
      <c r="H45" s="575"/>
      <c r="I45" s="576"/>
      <c r="J45" s="646"/>
      <c r="K45" s="647"/>
      <c r="L45" s="647"/>
      <c r="M45" s="647"/>
      <c r="N45" s="647"/>
      <c r="O45" s="648"/>
      <c r="P45" s="646"/>
      <c r="Q45" s="647"/>
      <c r="R45" s="647"/>
      <c r="S45" s="647"/>
      <c r="T45" s="647"/>
      <c r="U45" s="648"/>
      <c r="V45" s="619"/>
      <c r="W45" s="620"/>
      <c r="X45" s="620"/>
      <c r="Y45" s="620"/>
      <c r="Z45" s="620"/>
      <c r="AA45" s="621"/>
      <c r="AB45" s="616"/>
      <c r="AC45" s="617"/>
      <c r="AD45" s="617"/>
      <c r="AE45" s="617"/>
      <c r="AF45" s="617"/>
      <c r="AG45" s="618"/>
      <c r="AH45" s="606"/>
      <c r="AI45" s="598"/>
      <c r="AJ45" s="598"/>
      <c r="AK45" s="598"/>
      <c r="AL45" s="598"/>
      <c r="AM45" s="599"/>
      <c r="AN45" s="81"/>
      <c r="AO45" s="81"/>
      <c r="AP45" s="81"/>
      <c r="AQ45" s="81"/>
      <c r="AR45" s="81"/>
      <c r="AS45" s="81"/>
      <c r="AT45" s="81"/>
    </row>
    <row r="46" spans="1:46" x14ac:dyDescent="0.25">
      <c r="A46" s="81"/>
      <c r="B46" s="81"/>
      <c r="C46" s="81"/>
      <c r="D46" s="81"/>
      <c r="E46" s="81"/>
      <c r="F46" s="81"/>
      <c r="G46" s="81"/>
      <c r="H46" s="81"/>
      <c r="I46" s="81"/>
      <c r="J46" s="568" t="s">
        <v>143</v>
      </c>
      <c r="K46" s="569"/>
      <c r="L46" s="569"/>
      <c r="M46" s="569"/>
      <c r="N46" s="569"/>
      <c r="O46" s="570"/>
      <c r="P46" s="568" t="s">
        <v>144</v>
      </c>
      <c r="Q46" s="569"/>
      <c r="R46" s="569"/>
      <c r="S46" s="569"/>
      <c r="T46" s="569"/>
      <c r="U46" s="570"/>
      <c r="V46" s="568" t="s">
        <v>145</v>
      </c>
      <c r="W46" s="569"/>
      <c r="X46" s="569"/>
      <c r="Y46" s="569"/>
      <c r="Z46" s="569"/>
      <c r="AA46" s="570"/>
      <c r="AB46" s="568" t="s">
        <v>146</v>
      </c>
      <c r="AC46" s="649"/>
      <c r="AD46" s="569"/>
      <c r="AE46" s="569"/>
      <c r="AF46" s="569"/>
      <c r="AG46" s="570"/>
      <c r="AH46" s="568" t="s">
        <v>147</v>
      </c>
      <c r="AI46" s="569"/>
      <c r="AJ46" s="569"/>
      <c r="AK46" s="569"/>
      <c r="AL46" s="569"/>
      <c r="AM46" s="570"/>
      <c r="AN46" s="81"/>
      <c r="AO46" s="81"/>
      <c r="AP46" s="81"/>
      <c r="AQ46" s="81"/>
      <c r="AR46" s="81"/>
      <c r="AS46" s="81"/>
      <c r="AT46" s="81"/>
    </row>
    <row r="47" spans="1:46" x14ac:dyDescent="0.25">
      <c r="A47" s="81"/>
      <c r="B47" s="81"/>
      <c r="C47" s="81"/>
      <c r="D47" s="81"/>
      <c r="E47" s="81"/>
      <c r="F47" s="81"/>
      <c r="G47" s="81"/>
      <c r="H47" s="81"/>
      <c r="I47" s="81"/>
      <c r="J47" s="571"/>
      <c r="K47" s="572"/>
      <c r="L47" s="572"/>
      <c r="M47" s="572"/>
      <c r="N47" s="572"/>
      <c r="O47" s="573"/>
      <c r="P47" s="571"/>
      <c r="Q47" s="572"/>
      <c r="R47" s="572"/>
      <c r="S47" s="572"/>
      <c r="T47" s="572"/>
      <c r="U47" s="573"/>
      <c r="V47" s="571"/>
      <c r="W47" s="572"/>
      <c r="X47" s="572"/>
      <c r="Y47" s="572"/>
      <c r="Z47" s="572"/>
      <c r="AA47" s="573"/>
      <c r="AB47" s="571"/>
      <c r="AC47" s="572"/>
      <c r="AD47" s="572"/>
      <c r="AE47" s="572"/>
      <c r="AF47" s="572"/>
      <c r="AG47" s="573"/>
      <c r="AH47" s="571"/>
      <c r="AI47" s="572"/>
      <c r="AJ47" s="572"/>
      <c r="AK47" s="572"/>
      <c r="AL47" s="572"/>
      <c r="AM47" s="573"/>
      <c r="AN47" s="81"/>
      <c r="AO47" s="81"/>
      <c r="AP47" s="81"/>
      <c r="AQ47" s="81"/>
      <c r="AR47" s="81"/>
      <c r="AS47" s="81"/>
      <c r="AT47" s="81"/>
    </row>
    <row r="48" spans="1:46" x14ac:dyDescent="0.25">
      <c r="A48" s="81"/>
      <c r="B48" s="81"/>
      <c r="C48" s="81"/>
      <c r="D48" s="81"/>
      <c r="E48" s="81"/>
      <c r="F48" s="81"/>
      <c r="G48" s="81"/>
      <c r="H48" s="81"/>
      <c r="I48" s="81"/>
      <c r="J48" s="571"/>
      <c r="K48" s="572"/>
      <c r="L48" s="572"/>
      <c r="M48" s="572"/>
      <c r="N48" s="572"/>
      <c r="O48" s="573"/>
      <c r="P48" s="571"/>
      <c r="Q48" s="572"/>
      <c r="R48" s="572"/>
      <c r="S48" s="572"/>
      <c r="T48" s="572"/>
      <c r="U48" s="573"/>
      <c r="V48" s="571"/>
      <c r="W48" s="572"/>
      <c r="X48" s="572"/>
      <c r="Y48" s="572"/>
      <c r="Z48" s="572"/>
      <c r="AA48" s="573"/>
      <c r="AB48" s="571"/>
      <c r="AC48" s="572"/>
      <c r="AD48" s="572"/>
      <c r="AE48" s="572"/>
      <c r="AF48" s="572"/>
      <c r="AG48" s="573"/>
      <c r="AH48" s="571"/>
      <c r="AI48" s="572"/>
      <c r="AJ48" s="572"/>
      <c r="AK48" s="572"/>
      <c r="AL48" s="572"/>
      <c r="AM48" s="573"/>
      <c r="AN48" s="81"/>
      <c r="AO48" s="81"/>
      <c r="AP48" s="81"/>
      <c r="AQ48" s="81"/>
      <c r="AR48" s="81"/>
      <c r="AS48" s="81"/>
      <c r="AT48" s="81"/>
    </row>
    <row r="49" spans="1:46" x14ac:dyDescent="0.25">
      <c r="A49" s="81"/>
      <c r="B49" s="81"/>
      <c r="C49" s="81"/>
      <c r="D49" s="81"/>
      <c r="E49" s="81"/>
      <c r="F49" s="81"/>
      <c r="G49" s="81"/>
      <c r="H49" s="81"/>
      <c r="I49" s="81"/>
      <c r="J49" s="571"/>
      <c r="K49" s="572"/>
      <c r="L49" s="572"/>
      <c r="M49" s="572"/>
      <c r="N49" s="572"/>
      <c r="O49" s="573"/>
      <c r="P49" s="571"/>
      <c r="Q49" s="572"/>
      <c r="R49" s="572"/>
      <c r="S49" s="572"/>
      <c r="T49" s="572"/>
      <c r="U49" s="573"/>
      <c r="V49" s="571"/>
      <c r="W49" s="572"/>
      <c r="X49" s="572"/>
      <c r="Y49" s="572"/>
      <c r="Z49" s="572"/>
      <c r="AA49" s="573"/>
      <c r="AB49" s="571"/>
      <c r="AC49" s="572"/>
      <c r="AD49" s="572"/>
      <c r="AE49" s="572"/>
      <c r="AF49" s="572"/>
      <c r="AG49" s="573"/>
      <c r="AH49" s="571"/>
      <c r="AI49" s="572"/>
      <c r="AJ49" s="572"/>
      <c r="AK49" s="572"/>
      <c r="AL49" s="572"/>
      <c r="AM49" s="573"/>
      <c r="AN49" s="81"/>
      <c r="AO49" s="81"/>
      <c r="AP49" s="81"/>
      <c r="AQ49" s="81"/>
      <c r="AR49" s="81"/>
      <c r="AS49" s="81"/>
      <c r="AT49" s="81"/>
    </row>
    <row r="50" spans="1:46" x14ac:dyDescent="0.25">
      <c r="A50" s="81"/>
      <c r="B50" s="81"/>
      <c r="C50" s="81"/>
      <c r="D50" s="81"/>
      <c r="E50" s="81"/>
      <c r="F50" s="81"/>
      <c r="G50" s="81"/>
      <c r="H50" s="81"/>
      <c r="I50" s="81"/>
      <c r="J50" s="571"/>
      <c r="K50" s="572"/>
      <c r="L50" s="572"/>
      <c r="M50" s="572"/>
      <c r="N50" s="572"/>
      <c r="O50" s="573"/>
      <c r="P50" s="571"/>
      <c r="Q50" s="572"/>
      <c r="R50" s="572"/>
      <c r="S50" s="572"/>
      <c r="T50" s="572"/>
      <c r="U50" s="573"/>
      <c r="V50" s="571"/>
      <c r="W50" s="572"/>
      <c r="X50" s="572"/>
      <c r="Y50" s="572"/>
      <c r="Z50" s="572"/>
      <c r="AA50" s="573"/>
      <c r="AB50" s="571"/>
      <c r="AC50" s="572"/>
      <c r="AD50" s="572"/>
      <c r="AE50" s="572"/>
      <c r="AF50" s="572"/>
      <c r="AG50" s="573"/>
      <c r="AH50" s="571"/>
      <c r="AI50" s="572"/>
      <c r="AJ50" s="572"/>
      <c r="AK50" s="572"/>
      <c r="AL50" s="572"/>
      <c r="AM50" s="573"/>
      <c r="AN50" s="81"/>
      <c r="AO50" s="81"/>
      <c r="AP50" s="81"/>
      <c r="AQ50" s="81"/>
      <c r="AR50" s="81"/>
      <c r="AS50" s="81"/>
      <c r="AT50" s="81"/>
    </row>
    <row r="51" spans="1:46" ht="15.75" thickBot="1" x14ac:dyDescent="0.3">
      <c r="A51" s="81"/>
      <c r="B51" s="81"/>
      <c r="C51" s="81"/>
      <c r="D51" s="81"/>
      <c r="E51" s="81"/>
      <c r="F51" s="81"/>
      <c r="G51" s="81"/>
      <c r="H51" s="81"/>
      <c r="I51" s="81"/>
      <c r="J51" s="574"/>
      <c r="K51" s="575"/>
      <c r="L51" s="575"/>
      <c r="M51" s="575"/>
      <c r="N51" s="575"/>
      <c r="O51" s="576"/>
      <c r="P51" s="574"/>
      <c r="Q51" s="575"/>
      <c r="R51" s="575"/>
      <c r="S51" s="575"/>
      <c r="T51" s="575"/>
      <c r="U51" s="576"/>
      <c r="V51" s="574"/>
      <c r="W51" s="575"/>
      <c r="X51" s="575"/>
      <c r="Y51" s="575"/>
      <c r="Z51" s="575"/>
      <c r="AA51" s="576"/>
      <c r="AB51" s="574"/>
      <c r="AC51" s="575"/>
      <c r="AD51" s="575"/>
      <c r="AE51" s="575"/>
      <c r="AF51" s="575"/>
      <c r="AG51" s="576"/>
      <c r="AH51" s="574"/>
      <c r="AI51" s="575"/>
      <c r="AJ51" s="575"/>
      <c r="AK51" s="575"/>
      <c r="AL51" s="575"/>
      <c r="AM51" s="576"/>
      <c r="AN51" s="81"/>
      <c r="AO51" s="81"/>
      <c r="AP51" s="81"/>
      <c r="AQ51" s="81"/>
      <c r="AR51" s="81"/>
      <c r="AS51" s="81"/>
      <c r="AT51" s="81"/>
    </row>
  </sheetData>
  <mergeCells count="317">
    <mergeCell ref="J46:O51"/>
    <mergeCell ref="P46:U51"/>
    <mergeCell ref="V46:AA51"/>
    <mergeCell ref="AB46:AG51"/>
    <mergeCell ref="AH46:AM51"/>
    <mergeCell ref="AB44:AC45"/>
    <mergeCell ref="AD44:AE45"/>
    <mergeCell ref="AF44:AG45"/>
    <mergeCell ref="AH44:AI45"/>
    <mergeCell ref="AJ44:AK45"/>
    <mergeCell ref="AL44:AM45"/>
    <mergeCell ref="AL42:AM43"/>
    <mergeCell ref="J44:K45"/>
    <mergeCell ref="L44:M45"/>
    <mergeCell ref="N44:O45"/>
    <mergeCell ref="P44:Q45"/>
    <mergeCell ref="R44:S45"/>
    <mergeCell ref="T44:U45"/>
    <mergeCell ref="V44:W45"/>
    <mergeCell ref="X44:Y45"/>
    <mergeCell ref="Z44:AA45"/>
    <mergeCell ref="Z42:AA43"/>
    <mergeCell ref="AB42:AC43"/>
    <mergeCell ref="AD42:AE43"/>
    <mergeCell ref="AF42:AG43"/>
    <mergeCell ref="AH42:AI43"/>
    <mergeCell ref="AJ42:AK43"/>
    <mergeCell ref="J42:K43"/>
    <mergeCell ref="L42:M43"/>
    <mergeCell ref="N42:O43"/>
    <mergeCell ref="P42:Q43"/>
    <mergeCell ref="R42:S43"/>
    <mergeCell ref="T42:U43"/>
    <mergeCell ref="V42:W43"/>
    <mergeCell ref="X42:Y43"/>
    <mergeCell ref="X40:Y41"/>
    <mergeCell ref="AL38:AM39"/>
    <mergeCell ref="J40:K41"/>
    <mergeCell ref="L40:M41"/>
    <mergeCell ref="N40:O41"/>
    <mergeCell ref="P40:Q41"/>
    <mergeCell ref="R40:S41"/>
    <mergeCell ref="T40:U41"/>
    <mergeCell ref="V40:W41"/>
    <mergeCell ref="V38:W39"/>
    <mergeCell ref="X38:Y39"/>
    <mergeCell ref="Z38:AA39"/>
    <mergeCell ref="AB38:AC39"/>
    <mergeCell ref="AD38:AE39"/>
    <mergeCell ref="AF38:AG39"/>
    <mergeCell ref="AJ40:AK41"/>
    <mergeCell ref="AL40:AM41"/>
    <mergeCell ref="Z40:AA41"/>
    <mergeCell ref="AB40:AC41"/>
    <mergeCell ref="AD40:AE41"/>
    <mergeCell ref="AF40:AG41"/>
    <mergeCell ref="AH40:AI41"/>
    <mergeCell ref="AH36:AI37"/>
    <mergeCell ref="AJ36:AK37"/>
    <mergeCell ref="AL36:AM37"/>
    <mergeCell ref="E38:I45"/>
    <mergeCell ref="J38:K39"/>
    <mergeCell ref="L38:M39"/>
    <mergeCell ref="N38:O39"/>
    <mergeCell ref="P38:Q39"/>
    <mergeCell ref="R38:S39"/>
    <mergeCell ref="T38:U39"/>
    <mergeCell ref="V36:W37"/>
    <mergeCell ref="X36:Y37"/>
    <mergeCell ref="Z36:AA37"/>
    <mergeCell ref="AB36:AC37"/>
    <mergeCell ref="AD36:AE37"/>
    <mergeCell ref="AF36:AG37"/>
    <mergeCell ref="J36:K37"/>
    <mergeCell ref="L36:M37"/>
    <mergeCell ref="N36:O37"/>
    <mergeCell ref="P36:Q37"/>
    <mergeCell ref="R36:S37"/>
    <mergeCell ref="T36:U37"/>
    <mergeCell ref="AH38:AI39"/>
    <mergeCell ref="AJ38:AK39"/>
    <mergeCell ref="AL34:AM35"/>
    <mergeCell ref="AL32:AM33"/>
    <mergeCell ref="J34:K35"/>
    <mergeCell ref="L34:M35"/>
    <mergeCell ref="N34:O35"/>
    <mergeCell ref="P34:Q35"/>
    <mergeCell ref="R34:S35"/>
    <mergeCell ref="T34:U35"/>
    <mergeCell ref="V34:W35"/>
    <mergeCell ref="X34:Y35"/>
    <mergeCell ref="Z34:AA35"/>
    <mergeCell ref="Z32:AA33"/>
    <mergeCell ref="AB32:AC33"/>
    <mergeCell ref="AD32:AE33"/>
    <mergeCell ref="AF32:AG33"/>
    <mergeCell ref="AH32:AI33"/>
    <mergeCell ref="AJ32:AK33"/>
    <mergeCell ref="AF28:AG29"/>
    <mergeCell ref="AH28:AI29"/>
    <mergeCell ref="AJ28:AK29"/>
    <mergeCell ref="AL30:AM31"/>
    <mergeCell ref="AO30:AT37"/>
    <mergeCell ref="J32:K33"/>
    <mergeCell ref="L32:M33"/>
    <mergeCell ref="N32:O33"/>
    <mergeCell ref="P32:Q33"/>
    <mergeCell ref="R32:S33"/>
    <mergeCell ref="T32:U33"/>
    <mergeCell ref="V32:W33"/>
    <mergeCell ref="X32:Y33"/>
    <mergeCell ref="Z30:AA31"/>
    <mergeCell ref="AB30:AC31"/>
    <mergeCell ref="AD30:AE31"/>
    <mergeCell ref="AF30:AG31"/>
    <mergeCell ref="AH30:AI31"/>
    <mergeCell ref="AJ30:AK31"/>
    <mergeCell ref="AB34:AC35"/>
    <mergeCell ref="AD34:AE35"/>
    <mergeCell ref="AF34:AG35"/>
    <mergeCell ref="AH34:AI35"/>
    <mergeCell ref="AJ34:AK35"/>
    <mergeCell ref="E30:I37"/>
    <mergeCell ref="J30:K31"/>
    <mergeCell ref="L30:M31"/>
    <mergeCell ref="N30:O31"/>
    <mergeCell ref="P30:Q31"/>
    <mergeCell ref="R30:S31"/>
    <mergeCell ref="T30:U31"/>
    <mergeCell ref="V30:W31"/>
    <mergeCell ref="X30:Y31"/>
    <mergeCell ref="Z24:AA25"/>
    <mergeCell ref="AB24:AC25"/>
    <mergeCell ref="AD24:AE25"/>
    <mergeCell ref="AF24:AG25"/>
    <mergeCell ref="AJ26:AK27"/>
    <mergeCell ref="AL26:AM27"/>
    <mergeCell ref="J28:K29"/>
    <mergeCell ref="L28:M29"/>
    <mergeCell ref="N28:O29"/>
    <mergeCell ref="P28:Q29"/>
    <mergeCell ref="R28:S29"/>
    <mergeCell ref="T28:U29"/>
    <mergeCell ref="V28:W29"/>
    <mergeCell ref="X28:Y29"/>
    <mergeCell ref="X26:Y27"/>
    <mergeCell ref="Z26:AA27"/>
    <mergeCell ref="AB26:AC27"/>
    <mergeCell ref="AD26:AE27"/>
    <mergeCell ref="AF26:AG27"/>
    <mergeCell ref="AH26:AI27"/>
    <mergeCell ref="AL28:AM29"/>
    <mergeCell ref="Z28:AA29"/>
    <mergeCell ref="AB28:AC29"/>
    <mergeCell ref="AD28:AE29"/>
    <mergeCell ref="AO22:AT29"/>
    <mergeCell ref="J24:K25"/>
    <mergeCell ref="L24:M25"/>
    <mergeCell ref="N24:O25"/>
    <mergeCell ref="P24:Q25"/>
    <mergeCell ref="R24:S25"/>
    <mergeCell ref="T24:U25"/>
    <mergeCell ref="V22:W23"/>
    <mergeCell ref="X22:Y23"/>
    <mergeCell ref="Z22:AA23"/>
    <mergeCell ref="AB22:AC23"/>
    <mergeCell ref="AD22:AE23"/>
    <mergeCell ref="AF22:AG23"/>
    <mergeCell ref="AH24:AI25"/>
    <mergeCell ref="AJ24:AK25"/>
    <mergeCell ref="AL24:AM25"/>
    <mergeCell ref="J26:K27"/>
    <mergeCell ref="L26:M27"/>
    <mergeCell ref="N26:O27"/>
    <mergeCell ref="P26:Q27"/>
    <mergeCell ref="R26:S27"/>
    <mergeCell ref="T26:U27"/>
    <mergeCell ref="V26:W27"/>
    <mergeCell ref="V24:W25"/>
    <mergeCell ref="AL20:AM21"/>
    <mergeCell ref="E22:I29"/>
    <mergeCell ref="J22:K23"/>
    <mergeCell ref="L22:M23"/>
    <mergeCell ref="N22:O23"/>
    <mergeCell ref="P22:Q23"/>
    <mergeCell ref="R22:S23"/>
    <mergeCell ref="T22:U23"/>
    <mergeCell ref="V20:W21"/>
    <mergeCell ref="X20:Y21"/>
    <mergeCell ref="Z20:AA21"/>
    <mergeCell ref="AB20:AC21"/>
    <mergeCell ref="AD20:AE21"/>
    <mergeCell ref="AF20:AG21"/>
    <mergeCell ref="J20:K21"/>
    <mergeCell ref="L20:M21"/>
    <mergeCell ref="N20:O21"/>
    <mergeCell ref="P20:Q21"/>
    <mergeCell ref="R20:S21"/>
    <mergeCell ref="T20:U21"/>
    <mergeCell ref="AH22:AI23"/>
    <mergeCell ref="AJ22:AK23"/>
    <mergeCell ref="AL22:AM23"/>
    <mergeCell ref="X24:Y25"/>
    <mergeCell ref="Z18:AA19"/>
    <mergeCell ref="Z16:AA17"/>
    <mergeCell ref="AB16:AC17"/>
    <mergeCell ref="AD16:AE17"/>
    <mergeCell ref="AF16:AG17"/>
    <mergeCell ref="AH16:AI17"/>
    <mergeCell ref="AJ16:AK17"/>
    <mergeCell ref="AH20:AI21"/>
    <mergeCell ref="AJ20:AK21"/>
    <mergeCell ref="AO14:AT21"/>
    <mergeCell ref="J16:K17"/>
    <mergeCell ref="L16:M17"/>
    <mergeCell ref="N16:O17"/>
    <mergeCell ref="P16:Q17"/>
    <mergeCell ref="R16:S17"/>
    <mergeCell ref="T16:U17"/>
    <mergeCell ref="V16:W17"/>
    <mergeCell ref="X16:Y17"/>
    <mergeCell ref="Z14:AA15"/>
    <mergeCell ref="AB14:AC15"/>
    <mergeCell ref="AD14:AE15"/>
    <mergeCell ref="AF14:AG15"/>
    <mergeCell ref="AH14:AI15"/>
    <mergeCell ref="AJ14:AK15"/>
    <mergeCell ref="AB18:AC19"/>
    <mergeCell ref="AD18:AE19"/>
    <mergeCell ref="AF18:AG19"/>
    <mergeCell ref="AH18:AI19"/>
    <mergeCell ref="AJ18:AK19"/>
    <mergeCell ref="AL18:AM19"/>
    <mergeCell ref="AL16:AM17"/>
    <mergeCell ref="J18:K19"/>
    <mergeCell ref="L18:M19"/>
    <mergeCell ref="AH10:AI11"/>
    <mergeCell ref="AL12:AM13"/>
    <mergeCell ref="E14:I21"/>
    <mergeCell ref="J14:K15"/>
    <mergeCell ref="L14:M15"/>
    <mergeCell ref="N14:O15"/>
    <mergeCell ref="P14:Q15"/>
    <mergeCell ref="R14:S15"/>
    <mergeCell ref="T14:U15"/>
    <mergeCell ref="V14:W15"/>
    <mergeCell ref="X14:Y15"/>
    <mergeCell ref="Z12:AA13"/>
    <mergeCell ref="AB12:AC13"/>
    <mergeCell ref="AD12:AE13"/>
    <mergeCell ref="AF12:AG13"/>
    <mergeCell ref="AH12:AI13"/>
    <mergeCell ref="AJ12:AK13"/>
    <mergeCell ref="AL14:AM15"/>
    <mergeCell ref="N18:O19"/>
    <mergeCell ref="P18:Q19"/>
    <mergeCell ref="R18:S19"/>
    <mergeCell ref="T18:U19"/>
    <mergeCell ref="V18:W19"/>
    <mergeCell ref="X18:Y19"/>
    <mergeCell ref="R12:S13"/>
    <mergeCell ref="T12:U13"/>
    <mergeCell ref="V12:W13"/>
    <mergeCell ref="X12:Y13"/>
    <mergeCell ref="X10:Y11"/>
    <mergeCell ref="Z10:AA11"/>
    <mergeCell ref="AB10:AC11"/>
    <mergeCell ref="AD10:AE11"/>
    <mergeCell ref="AF10:AG11"/>
    <mergeCell ref="AO6:AT13"/>
    <mergeCell ref="J8:K9"/>
    <mergeCell ref="L8:M9"/>
    <mergeCell ref="N8:O9"/>
    <mergeCell ref="P8:Q9"/>
    <mergeCell ref="R8:S9"/>
    <mergeCell ref="T8:U9"/>
    <mergeCell ref="V6:W7"/>
    <mergeCell ref="X6:Y7"/>
    <mergeCell ref="Z6:AA7"/>
    <mergeCell ref="AB6:AC7"/>
    <mergeCell ref="AD6:AE7"/>
    <mergeCell ref="AF6:AG7"/>
    <mergeCell ref="AH8:AI9"/>
    <mergeCell ref="AJ8:AK9"/>
    <mergeCell ref="AL8:AM9"/>
    <mergeCell ref="J10:K11"/>
    <mergeCell ref="L10:M11"/>
    <mergeCell ref="N10:O11"/>
    <mergeCell ref="P10:Q11"/>
    <mergeCell ref="R10:S11"/>
    <mergeCell ref="T10:U11"/>
    <mergeCell ref="V10:W11"/>
    <mergeCell ref="V8:W9"/>
    <mergeCell ref="B2:I4"/>
    <mergeCell ref="J2:AM4"/>
    <mergeCell ref="B6:D45"/>
    <mergeCell ref="E6:I13"/>
    <mergeCell ref="J6:K7"/>
    <mergeCell ref="L6:M7"/>
    <mergeCell ref="N6:O7"/>
    <mergeCell ref="P6:Q7"/>
    <mergeCell ref="R6:S7"/>
    <mergeCell ref="T6:U7"/>
    <mergeCell ref="AH6:AI7"/>
    <mergeCell ref="AJ6:AK7"/>
    <mergeCell ref="AL6:AM7"/>
    <mergeCell ref="X8:Y9"/>
    <mergeCell ref="Z8:AA9"/>
    <mergeCell ref="AB8:AC9"/>
    <mergeCell ref="AD8:AE9"/>
    <mergeCell ref="AF8:AG9"/>
    <mergeCell ref="AJ10:AK11"/>
    <mergeCell ref="AL10:AM11"/>
    <mergeCell ref="J12:K13"/>
    <mergeCell ref="L12:M13"/>
    <mergeCell ref="N12:O13"/>
    <mergeCell ref="P12:Q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121DA-876D-4571-800D-8528FF91467F}">
  <sheetPr>
    <tabColor theme="6" tint="0.39997558519241921"/>
  </sheetPr>
  <dimension ref="B1:AZ42"/>
  <sheetViews>
    <sheetView showGridLines="0" topLeftCell="A35" zoomScale="90" zoomScaleNormal="90" workbookViewId="0">
      <selection activeCell="B31" sqref="B31:F31"/>
    </sheetView>
  </sheetViews>
  <sheetFormatPr baseColWidth="10" defaultColWidth="11.42578125" defaultRowHeight="15" x14ac:dyDescent="0.25"/>
  <cols>
    <col min="1" max="1" width="7.42578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42578125" customWidth="1"/>
  </cols>
  <sheetData>
    <row r="1" spans="2:52" ht="16.5" customHeight="1" thickBot="1" x14ac:dyDescent="0.3">
      <c r="AZ1" s="133" t="s">
        <v>67</v>
      </c>
    </row>
    <row r="2" spans="2:52" ht="18" customHeight="1" thickBot="1" x14ac:dyDescent="0.3">
      <c r="B2" s="397"/>
      <c r="C2" s="400" t="s">
        <v>68</v>
      </c>
      <c r="D2" s="401"/>
      <c r="E2" s="401"/>
      <c r="F2" s="153" t="s">
        <v>69</v>
      </c>
      <c r="AZ2" s="133" t="s">
        <v>70</v>
      </c>
    </row>
    <row r="3" spans="2:52" ht="18" customHeight="1" thickBot="1" x14ac:dyDescent="0.3">
      <c r="B3" s="398"/>
      <c r="C3" s="402"/>
      <c r="D3" s="403"/>
      <c r="E3" s="403"/>
      <c r="F3" s="134" t="s">
        <v>71</v>
      </c>
      <c r="AZ3" s="133" t="s">
        <v>72</v>
      </c>
    </row>
    <row r="4" spans="2:52" ht="18" customHeight="1" thickBot="1" x14ac:dyDescent="0.3">
      <c r="B4" s="398"/>
      <c r="C4" s="402"/>
      <c r="D4" s="403"/>
      <c r="E4" s="403"/>
      <c r="F4" s="134" t="s">
        <v>73</v>
      </c>
      <c r="AZ4" s="133" t="s">
        <v>74</v>
      </c>
    </row>
    <row r="5" spans="2:52" ht="18" customHeight="1" thickBot="1" x14ac:dyDescent="0.3">
      <c r="B5" s="399"/>
      <c r="C5" s="404"/>
      <c r="D5" s="405"/>
      <c r="E5" s="405"/>
      <c r="F5" s="134" t="s">
        <v>75</v>
      </c>
      <c r="AZ5" s="135"/>
    </row>
    <row r="6" spans="2:52" ht="18" customHeight="1" thickBot="1" x14ac:dyDescent="0.3">
      <c r="B6" s="136"/>
      <c r="C6" s="137"/>
      <c r="D6" s="137"/>
      <c r="E6" s="137"/>
      <c r="F6" s="138"/>
      <c r="AZ6" s="135"/>
    </row>
    <row r="7" spans="2:52" ht="33.6" customHeight="1" x14ac:dyDescent="0.25">
      <c r="B7" s="154" t="s">
        <v>76</v>
      </c>
      <c r="C7" s="406" t="s">
        <v>243</v>
      </c>
      <c r="D7" s="407"/>
      <c r="E7" s="407"/>
      <c r="F7" s="408"/>
      <c r="AZ7" s="135"/>
    </row>
    <row r="8" spans="2:52" ht="53.25" customHeight="1" thickBot="1" x14ac:dyDescent="0.3">
      <c r="B8" s="155" t="s">
        <v>77</v>
      </c>
      <c r="C8" s="409" t="s">
        <v>244</v>
      </c>
      <c r="D8" s="410"/>
      <c r="E8" s="410"/>
      <c r="F8" s="411"/>
      <c r="AZ8" s="135"/>
    </row>
    <row r="9" spans="2:52" ht="16.5" thickBot="1" x14ac:dyDescent="0.3">
      <c r="B9" s="412"/>
      <c r="C9" s="412"/>
      <c r="D9" s="412"/>
      <c r="E9" s="412"/>
      <c r="F9" s="412"/>
    </row>
    <row r="10" spans="2:52" ht="15.6" customHeight="1" thickBot="1" x14ac:dyDescent="0.3">
      <c r="B10" s="413" t="s">
        <v>68</v>
      </c>
      <c r="C10" s="414"/>
      <c r="D10" s="414"/>
      <c r="E10" s="414"/>
      <c r="F10" s="415"/>
    </row>
    <row r="11" spans="2:52" ht="32.25" thickBot="1" x14ac:dyDescent="0.3">
      <c r="B11" s="416" t="s">
        <v>78</v>
      </c>
      <c r="C11" s="417"/>
      <c r="D11" s="156" t="s">
        <v>79</v>
      </c>
      <c r="E11" s="156" t="s">
        <v>80</v>
      </c>
      <c r="F11" s="157" t="s">
        <v>81</v>
      </c>
    </row>
    <row r="12" spans="2:52" ht="188.25" customHeight="1" thickBot="1" x14ac:dyDescent="0.3">
      <c r="B12" s="418"/>
      <c r="C12" s="419"/>
      <c r="D12" s="139"/>
      <c r="E12" s="140"/>
      <c r="F12" s="141"/>
    </row>
    <row r="14" spans="2:52" ht="18" x14ac:dyDescent="0.25">
      <c r="B14" s="420" t="s">
        <v>82</v>
      </c>
      <c r="C14" s="420"/>
      <c r="D14" s="420"/>
      <c r="E14" s="420"/>
      <c r="F14" s="420"/>
    </row>
    <row r="15" spans="2:52" ht="15.75" x14ac:dyDescent="0.25">
      <c r="B15" s="142"/>
    </row>
    <row r="16" spans="2:52" ht="15.75" thickBot="1" x14ac:dyDescent="0.3">
      <c r="B16" s="143"/>
    </row>
    <row r="17" spans="2:6" ht="16.5" thickBot="1" x14ac:dyDescent="0.3">
      <c r="B17" s="368" t="s">
        <v>83</v>
      </c>
      <c r="C17" s="421"/>
      <c r="D17" s="369"/>
      <c r="E17" s="368" t="s">
        <v>84</v>
      </c>
      <c r="F17" s="369"/>
    </row>
    <row r="18" spans="2:6" ht="15" customHeight="1" x14ac:dyDescent="0.25">
      <c r="B18" s="392"/>
      <c r="C18" s="393"/>
      <c r="D18" s="394"/>
      <c r="E18" s="395"/>
      <c r="F18" s="396"/>
    </row>
    <row r="19" spans="2:6" ht="15" customHeight="1" x14ac:dyDescent="0.25">
      <c r="B19" s="387"/>
      <c r="C19" s="388"/>
      <c r="D19" s="359"/>
      <c r="E19" s="387"/>
      <c r="F19" s="359"/>
    </row>
    <row r="20" spans="2:6" ht="15" customHeight="1" x14ac:dyDescent="0.25">
      <c r="B20" s="387"/>
      <c r="C20" s="388"/>
      <c r="D20" s="359"/>
      <c r="E20" s="348"/>
      <c r="F20" s="350"/>
    </row>
    <row r="21" spans="2:6" ht="32.25" customHeight="1" x14ac:dyDescent="0.25">
      <c r="B21" s="387"/>
      <c r="C21" s="388"/>
      <c r="D21" s="359"/>
      <c r="E21" s="353"/>
      <c r="F21" s="352"/>
    </row>
    <row r="22" spans="2:6" ht="30.75" customHeight="1" x14ac:dyDescent="0.25">
      <c r="B22" s="389"/>
      <c r="C22" s="390"/>
      <c r="D22" s="391"/>
      <c r="E22" s="353"/>
      <c r="F22" s="352"/>
    </row>
    <row r="23" spans="2:6" ht="15" customHeight="1" x14ac:dyDescent="0.25">
      <c r="B23" s="389"/>
      <c r="C23" s="390"/>
      <c r="D23" s="391"/>
      <c r="E23" s="348"/>
      <c r="F23" s="350"/>
    </row>
    <row r="24" spans="2:6" ht="15.75" customHeight="1" x14ac:dyDescent="0.25">
      <c r="B24" s="379"/>
      <c r="C24" s="380"/>
      <c r="D24" s="381"/>
      <c r="E24" s="353"/>
      <c r="F24" s="352"/>
    </row>
    <row r="25" spans="2:6" ht="16.5" hidden="1" x14ac:dyDescent="0.25">
      <c r="B25" s="374"/>
      <c r="C25" s="375"/>
      <c r="D25" s="376"/>
      <c r="E25" s="382"/>
      <c r="F25" s="383"/>
    </row>
    <row r="26" spans="2:6" ht="15" hidden="1" customHeight="1" x14ac:dyDescent="0.25">
      <c r="B26" s="384"/>
      <c r="C26" s="385"/>
      <c r="D26" s="386"/>
      <c r="E26" s="377"/>
      <c r="F26" s="378"/>
    </row>
    <row r="27" spans="2:6" ht="15" hidden="1" customHeight="1" x14ac:dyDescent="0.25">
      <c r="B27" s="374"/>
      <c r="C27" s="375"/>
      <c r="D27" s="376"/>
      <c r="E27" s="377"/>
      <c r="F27" s="378"/>
    </row>
    <row r="28" spans="2:6" ht="15" hidden="1" customHeight="1" x14ac:dyDescent="0.25">
      <c r="B28" s="374"/>
      <c r="C28" s="375"/>
      <c r="D28" s="376"/>
      <c r="E28" s="377"/>
      <c r="F28" s="378"/>
    </row>
    <row r="29" spans="2:6" ht="15" customHeight="1" x14ac:dyDescent="0.25">
      <c r="B29" s="374"/>
      <c r="C29" s="375"/>
      <c r="D29" s="376"/>
    </row>
    <row r="30" spans="2:6" ht="15" customHeight="1" thickBot="1" x14ac:dyDescent="0.3">
      <c r="B30" s="363"/>
      <c r="C30" s="364"/>
      <c r="D30" s="365"/>
      <c r="E30" s="361"/>
      <c r="F30" s="362"/>
    </row>
    <row r="31" spans="2:6" ht="15" customHeight="1" thickBot="1" x14ac:dyDescent="0.3">
      <c r="B31" s="366" t="s">
        <v>85</v>
      </c>
      <c r="C31" s="367"/>
      <c r="D31" s="367"/>
      <c r="E31" s="368" t="s">
        <v>86</v>
      </c>
      <c r="F31" s="369"/>
    </row>
    <row r="32" spans="2:6" ht="43.5" customHeight="1" x14ac:dyDescent="0.25">
      <c r="B32" s="370"/>
      <c r="C32" s="371"/>
      <c r="D32" s="372"/>
      <c r="E32" s="373"/>
      <c r="F32" s="372"/>
    </row>
    <row r="33" spans="2:6" ht="31.5" customHeight="1" x14ac:dyDescent="0.25">
      <c r="B33" s="353"/>
      <c r="C33" s="354"/>
      <c r="D33" s="352"/>
      <c r="E33" s="351"/>
      <c r="F33" s="352"/>
    </row>
    <row r="34" spans="2:6" ht="33.75" customHeight="1" x14ac:dyDescent="0.25">
      <c r="B34" s="353"/>
      <c r="C34" s="354"/>
      <c r="D34" s="352"/>
      <c r="E34" s="351"/>
      <c r="F34" s="352"/>
    </row>
    <row r="35" spans="2:6" ht="33" customHeight="1" x14ac:dyDescent="0.25">
      <c r="B35" s="353"/>
      <c r="C35" s="354"/>
      <c r="D35" s="352"/>
      <c r="E35" s="351"/>
      <c r="F35" s="352"/>
    </row>
    <row r="36" spans="2:6" ht="16.5" x14ac:dyDescent="0.25">
      <c r="B36" s="348"/>
      <c r="C36" s="349"/>
      <c r="D36" s="350"/>
      <c r="E36" s="358"/>
      <c r="F36" s="359"/>
    </row>
    <row r="37" spans="2:6" ht="16.5" hidden="1" x14ac:dyDescent="0.25">
      <c r="B37" s="348"/>
      <c r="C37" s="349"/>
      <c r="D37" s="350"/>
      <c r="E37" s="360"/>
      <c r="F37" s="350"/>
    </row>
    <row r="38" spans="2:6" ht="16.5" hidden="1" x14ac:dyDescent="0.25">
      <c r="B38" s="348"/>
      <c r="C38" s="349"/>
      <c r="D38" s="350"/>
      <c r="E38" s="351"/>
      <c r="F38" s="352"/>
    </row>
    <row r="39" spans="2:6" ht="16.5" hidden="1" x14ac:dyDescent="0.25">
      <c r="B39" s="348"/>
      <c r="C39" s="349"/>
      <c r="D39" s="350"/>
      <c r="E39" s="351"/>
      <c r="F39" s="352"/>
    </row>
    <row r="40" spans="2:6" ht="16.5" hidden="1" x14ac:dyDescent="0.25">
      <c r="B40" s="353"/>
      <c r="C40" s="354"/>
      <c r="D40" s="352"/>
      <c r="E40" s="351"/>
      <c r="F40" s="352"/>
    </row>
    <row r="41" spans="2:6" ht="16.5" x14ac:dyDescent="0.3">
      <c r="B41" s="355"/>
      <c r="C41" s="356"/>
      <c r="D41" s="357"/>
      <c r="E41" s="356"/>
      <c r="F41" s="357"/>
    </row>
    <row r="42" spans="2:6" ht="17.25" thickBot="1" x14ac:dyDescent="0.35">
      <c r="B42" s="343"/>
      <c r="C42" s="344"/>
      <c r="D42" s="345"/>
      <c r="E42" s="346"/>
      <c r="F42" s="347"/>
    </row>
  </sheetData>
  <mergeCells count="60">
    <mergeCell ref="B10:F10"/>
    <mergeCell ref="B11:C11"/>
    <mergeCell ref="B12:C12"/>
    <mergeCell ref="B14:F14"/>
    <mergeCell ref="B17:D17"/>
    <mergeCell ref="E17:F17"/>
    <mergeCell ref="B2:B5"/>
    <mergeCell ref="C2:E5"/>
    <mergeCell ref="C7:F7"/>
    <mergeCell ref="C8:F8"/>
    <mergeCell ref="B9:F9"/>
    <mergeCell ref="B19:D19"/>
    <mergeCell ref="E19:F19"/>
    <mergeCell ref="B20:D20"/>
    <mergeCell ref="E20:F20"/>
    <mergeCell ref="B18:D18"/>
    <mergeCell ref="E18:F18"/>
    <mergeCell ref="B21:D21"/>
    <mergeCell ref="E21:F21"/>
    <mergeCell ref="B22:D22"/>
    <mergeCell ref="E22:F22"/>
    <mergeCell ref="B23:D23"/>
    <mergeCell ref="E23:F23"/>
    <mergeCell ref="B24:D24"/>
    <mergeCell ref="E24:F24"/>
    <mergeCell ref="B25:D25"/>
    <mergeCell ref="E25:F25"/>
    <mergeCell ref="B26:D26"/>
    <mergeCell ref="E26:F26"/>
    <mergeCell ref="B27:D27"/>
    <mergeCell ref="E27:F27"/>
    <mergeCell ref="B28:D28"/>
    <mergeCell ref="E28:F28"/>
    <mergeCell ref="B29:D29"/>
    <mergeCell ref="E30:F30"/>
    <mergeCell ref="B30:D30"/>
    <mergeCell ref="B31:D31"/>
    <mergeCell ref="E31:F31"/>
    <mergeCell ref="B32:D32"/>
    <mergeCell ref="E32:F32"/>
    <mergeCell ref="B33:D33"/>
    <mergeCell ref="E33:F33"/>
    <mergeCell ref="B34:D34"/>
    <mergeCell ref="E34:F34"/>
    <mergeCell ref="B35:D35"/>
    <mergeCell ref="E35:F35"/>
    <mergeCell ref="B36:D36"/>
    <mergeCell ref="E36:F36"/>
    <mergeCell ref="B37:D37"/>
    <mergeCell ref="E37:F37"/>
    <mergeCell ref="B38:D38"/>
    <mergeCell ref="E38:F38"/>
    <mergeCell ref="B42:D42"/>
    <mergeCell ref="E42:F42"/>
    <mergeCell ref="B39:D39"/>
    <mergeCell ref="E39:F39"/>
    <mergeCell ref="B40:D40"/>
    <mergeCell ref="E40:F40"/>
    <mergeCell ref="B41:D41"/>
    <mergeCell ref="E41:F41"/>
  </mergeCells>
  <dataValidations count="1">
    <dataValidation type="list" allowBlank="1" showInputMessage="1" showErrorMessage="1" sqref="B12:C12" xr:uid="{A16C5ED0-9534-496E-A4AB-A498EEA48C5C}">
      <formula1>$AZ$1:$AZ$4</formula1>
    </dataValidation>
  </dataValidation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C428E-E585-0947-934A-E87AC7DAFC7F}">
  <dimension ref="A1:AT61"/>
  <sheetViews>
    <sheetView topLeftCell="AB1" zoomScale="40" zoomScaleNormal="40" workbookViewId="0">
      <selection activeCell="AH56" sqref="AH56:AM61"/>
    </sheetView>
  </sheetViews>
  <sheetFormatPr baseColWidth="10" defaultRowHeight="15" x14ac:dyDescent="0.25"/>
  <sheetData>
    <row r="1" spans="1:46" x14ac:dyDescent="0.25">
      <c r="A1" s="81"/>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row>
    <row r="2" spans="1:46" x14ac:dyDescent="0.25">
      <c r="A2" s="81"/>
      <c r="B2" s="650" t="s">
        <v>148</v>
      </c>
      <c r="C2" s="651"/>
      <c r="D2" s="651"/>
      <c r="E2" s="651"/>
      <c r="F2" s="651"/>
      <c r="G2" s="651"/>
      <c r="H2" s="651"/>
      <c r="I2" s="651"/>
      <c r="J2" s="565" t="s">
        <v>22</v>
      </c>
      <c r="K2" s="565"/>
      <c r="L2" s="565"/>
      <c r="M2" s="565"/>
      <c r="N2" s="565"/>
      <c r="O2" s="565"/>
      <c r="P2" s="565"/>
      <c r="Q2" s="565"/>
      <c r="R2" s="565"/>
      <c r="S2" s="565"/>
      <c r="T2" s="565"/>
      <c r="U2" s="565"/>
      <c r="V2" s="565"/>
      <c r="W2" s="565"/>
      <c r="X2" s="565"/>
      <c r="Y2" s="565"/>
      <c r="Z2" s="565"/>
      <c r="AA2" s="565"/>
      <c r="AB2" s="565"/>
      <c r="AC2" s="565"/>
      <c r="AD2" s="565"/>
      <c r="AE2" s="565"/>
      <c r="AF2" s="565"/>
      <c r="AG2" s="565"/>
      <c r="AH2" s="565"/>
      <c r="AI2" s="565"/>
      <c r="AJ2" s="565"/>
      <c r="AK2" s="565"/>
      <c r="AL2" s="565"/>
      <c r="AM2" s="565"/>
      <c r="AN2" s="81"/>
      <c r="AO2" s="81"/>
      <c r="AP2" s="81"/>
      <c r="AQ2" s="81"/>
      <c r="AR2" s="81"/>
      <c r="AS2" s="81"/>
      <c r="AT2" s="81"/>
    </row>
    <row r="3" spans="1:46" x14ac:dyDescent="0.25">
      <c r="A3" s="81"/>
      <c r="B3" s="651"/>
      <c r="C3" s="651"/>
      <c r="D3" s="651"/>
      <c r="E3" s="651"/>
      <c r="F3" s="651"/>
      <c r="G3" s="651"/>
      <c r="H3" s="651"/>
      <c r="I3" s="651"/>
      <c r="J3" s="565"/>
      <c r="K3" s="565"/>
      <c r="L3" s="565"/>
      <c r="M3" s="565"/>
      <c r="N3" s="565"/>
      <c r="O3" s="565"/>
      <c r="P3" s="565"/>
      <c r="Q3" s="565"/>
      <c r="R3" s="565"/>
      <c r="S3" s="565"/>
      <c r="T3" s="565"/>
      <c r="U3" s="565"/>
      <c r="V3" s="565"/>
      <c r="W3" s="565"/>
      <c r="X3" s="565"/>
      <c r="Y3" s="565"/>
      <c r="Z3" s="565"/>
      <c r="AA3" s="565"/>
      <c r="AB3" s="565"/>
      <c r="AC3" s="565"/>
      <c r="AD3" s="565"/>
      <c r="AE3" s="565"/>
      <c r="AF3" s="565"/>
      <c r="AG3" s="565"/>
      <c r="AH3" s="565"/>
      <c r="AI3" s="565"/>
      <c r="AJ3" s="565"/>
      <c r="AK3" s="565"/>
      <c r="AL3" s="565"/>
      <c r="AM3" s="565"/>
      <c r="AN3" s="81"/>
      <c r="AO3" s="81"/>
      <c r="AP3" s="81"/>
      <c r="AQ3" s="81"/>
      <c r="AR3" s="81"/>
      <c r="AS3" s="81"/>
      <c r="AT3" s="81"/>
    </row>
    <row r="4" spans="1:46" x14ac:dyDescent="0.25">
      <c r="A4" s="81"/>
      <c r="B4" s="651"/>
      <c r="C4" s="651"/>
      <c r="D4" s="651"/>
      <c r="E4" s="651"/>
      <c r="F4" s="651"/>
      <c r="G4" s="651"/>
      <c r="H4" s="651"/>
      <c r="I4" s="651"/>
      <c r="J4" s="565"/>
      <c r="K4" s="565"/>
      <c r="L4" s="565"/>
      <c r="M4" s="565"/>
      <c r="N4" s="565"/>
      <c r="O4" s="565"/>
      <c r="P4" s="565"/>
      <c r="Q4" s="565"/>
      <c r="R4" s="565"/>
      <c r="S4" s="565"/>
      <c r="T4" s="565"/>
      <c r="U4" s="565"/>
      <c r="V4" s="565"/>
      <c r="W4" s="565"/>
      <c r="X4" s="565"/>
      <c r="Y4" s="565"/>
      <c r="Z4" s="565"/>
      <c r="AA4" s="565"/>
      <c r="AB4" s="565"/>
      <c r="AC4" s="565"/>
      <c r="AD4" s="565"/>
      <c r="AE4" s="565"/>
      <c r="AF4" s="565"/>
      <c r="AG4" s="565"/>
      <c r="AH4" s="565"/>
      <c r="AI4" s="565"/>
      <c r="AJ4" s="565"/>
      <c r="AK4" s="565"/>
      <c r="AL4" s="565"/>
      <c r="AM4" s="565"/>
      <c r="AN4" s="81"/>
      <c r="AO4" s="81"/>
      <c r="AP4" s="81"/>
      <c r="AQ4" s="81"/>
      <c r="AR4" s="81"/>
      <c r="AS4" s="81"/>
      <c r="AT4" s="81"/>
    </row>
    <row r="5" spans="1:46" ht="15.75" thickBot="1" x14ac:dyDescent="0.3">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row>
    <row r="6" spans="1:46" ht="15.75" x14ac:dyDescent="0.25">
      <c r="A6" s="81"/>
      <c r="B6" s="566" t="s">
        <v>133</v>
      </c>
      <c r="C6" s="566"/>
      <c r="D6" s="567"/>
      <c r="E6" s="652" t="s">
        <v>134</v>
      </c>
      <c r="F6" s="653"/>
      <c r="G6" s="653"/>
      <c r="H6" s="653"/>
      <c r="I6" s="654"/>
      <c r="J6" s="44" t="s">
        <v>239</v>
      </c>
      <c r="K6" s="45"/>
      <c r="L6" s="45"/>
      <c r="M6" s="45"/>
      <c r="N6" s="45"/>
      <c r="O6" s="46"/>
      <c r="P6" s="44"/>
      <c r="Q6" s="45"/>
      <c r="R6" s="45"/>
      <c r="S6" s="45"/>
      <c r="T6" s="45"/>
      <c r="U6" s="46"/>
      <c r="V6" s="44"/>
      <c r="W6" s="45"/>
      <c r="X6" s="45"/>
      <c r="Y6" s="45"/>
      <c r="Z6" s="45"/>
      <c r="AA6" s="46"/>
      <c r="AB6" s="44"/>
      <c r="AC6" s="45"/>
      <c r="AD6" s="45"/>
      <c r="AE6" s="45"/>
      <c r="AF6" s="45"/>
      <c r="AG6" s="46"/>
      <c r="AH6" s="47"/>
      <c r="AI6" s="48"/>
      <c r="AJ6" s="48"/>
      <c r="AK6" s="48"/>
      <c r="AL6" s="48" t="s">
        <v>239</v>
      </c>
      <c r="AM6" s="49" t="s">
        <v>239</v>
      </c>
      <c r="AN6" s="81"/>
      <c r="AO6" s="661" t="s">
        <v>135</v>
      </c>
      <c r="AP6" s="662"/>
      <c r="AQ6" s="662"/>
      <c r="AR6" s="662"/>
      <c r="AS6" s="662"/>
      <c r="AT6" s="663"/>
    </row>
    <row r="7" spans="1:46" ht="15.75" x14ac:dyDescent="0.25">
      <c r="A7" s="81"/>
      <c r="B7" s="566"/>
      <c r="C7" s="566"/>
      <c r="D7" s="567"/>
      <c r="E7" s="655"/>
      <c r="F7" s="656"/>
      <c r="G7" s="656"/>
      <c r="H7" s="656"/>
      <c r="I7" s="657"/>
      <c r="J7" s="50" t="s">
        <v>239</v>
      </c>
      <c r="K7" s="51"/>
      <c r="L7" s="51"/>
      <c r="M7" s="51"/>
      <c r="N7" s="51"/>
      <c r="O7" s="52"/>
      <c r="P7" s="50"/>
      <c r="Q7" s="51"/>
      <c r="R7" s="51"/>
      <c r="S7" s="51"/>
      <c r="T7" s="51"/>
      <c r="U7" s="52"/>
      <c r="V7" s="50"/>
      <c r="W7" s="51"/>
      <c r="X7" s="51"/>
      <c r="Y7" s="51"/>
      <c r="Z7" s="51"/>
      <c r="AA7" s="52"/>
      <c r="AB7" s="50"/>
      <c r="AC7" s="51"/>
      <c r="AD7" s="51"/>
      <c r="AE7" s="51"/>
      <c r="AF7" s="51"/>
      <c r="AG7" s="52"/>
      <c r="AH7" s="53"/>
      <c r="AI7" s="54"/>
      <c r="AJ7" s="54"/>
      <c r="AK7" s="54"/>
      <c r="AL7" s="54" t="s">
        <v>239</v>
      </c>
      <c r="AM7" s="55" t="s">
        <v>239</v>
      </c>
      <c r="AN7" s="81"/>
      <c r="AO7" s="664"/>
      <c r="AP7" s="665"/>
      <c r="AQ7" s="665"/>
      <c r="AR7" s="665"/>
      <c r="AS7" s="665"/>
      <c r="AT7" s="666"/>
    </row>
    <row r="8" spans="1:46" ht="15.75" x14ac:dyDescent="0.25">
      <c r="A8" s="81"/>
      <c r="B8" s="566"/>
      <c r="C8" s="566"/>
      <c r="D8" s="567"/>
      <c r="E8" s="655"/>
      <c r="F8" s="656"/>
      <c r="G8" s="656"/>
      <c r="H8" s="656"/>
      <c r="I8" s="657"/>
      <c r="J8" s="50" t="s">
        <v>239</v>
      </c>
      <c r="K8" s="51"/>
      <c r="L8" s="51"/>
      <c r="M8" s="51"/>
      <c r="N8" s="51"/>
      <c r="O8" s="52"/>
      <c r="P8" s="50"/>
      <c r="Q8" s="51"/>
      <c r="R8" s="51"/>
      <c r="S8" s="51"/>
      <c r="T8" s="51"/>
      <c r="U8" s="52"/>
      <c r="V8" s="50"/>
      <c r="W8" s="51"/>
      <c r="X8" s="51"/>
      <c r="Y8" s="51"/>
      <c r="Z8" s="51"/>
      <c r="AA8" s="52"/>
      <c r="AB8" s="50"/>
      <c r="AC8" s="51"/>
      <c r="AD8" s="51"/>
      <c r="AE8" s="51"/>
      <c r="AF8" s="51"/>
      <c r="AG8" s="52"/>
      <c r="AH8" s="53"/>
      <c r="AI8" s="54"/>
      <c r="AJ8" s="54"/>
      <c r="AK8" s="54"/>
      <c r="AL8" s="54" t="s">
        <v>239</v>
      </c>
      <c r="AM8" s="55" t="s">
        <v>239</v>
      </c>
      <c r="AN8" s="81"/>
      <c r="AO8" s="664"/>
      <c r="AP8" s="665"/>
      <c r="AQ8" s="665"/>
      <c r="AR8" s="665"/>
      <c r="AS8" s="665"/>
      <c r="AT8" s="666"/>
    </row>
    <row r="9" spans="1:46" ht="15.75" x14ac:dyDescent="0.25">
      <c r="A9" s="81"/>
      <c r="B9" s="566"/>
      <c r="C9" s="566"/>
      <c r="D9" s="567"/>
      <c r="E9" s="655"/>
      <c r="F9" s="656"/>
      <c r="G9" s="656"/>
      <c r="H9" s="656"/>
      <c r="I9" s="657"/>
      <c r="J9" s="50" t="s">
        <v>239</v>
      </c>
      <c r="K9" s="51"/>
      <c r="L9" s="51"/>
      <c r="M9" s="51"/>
      <c r="N9" s="51"/>
      <c r="O9" s="52"/>
      <c r="P9" s="50"/>
      <c r="Q9" s="51"/>
      <c r="R9" s="51"/>
      <c r="S9" s="51"/>
      <c r="T9" s="51"/>
      <c r="U9" s="52"/>
      <c r="V9" s="50"/>
      <c r="W9" s="51"/>
      <c r="X9" s="51"/>
      <c r="Y9" s="51"/>
      <c r="Z9" s="51"/>
      <c r="AA9" s="52"/>
      <c r="AB9" s="50"/>
      <c r="AC9" s="51"/>
      <c r="AD9" s="51"/>
      <c r="AE9" s="51"/>
      <c r="AF9" s="51"/>
      <c r="AG9" s="52"/>
      <c r="AH9" s="53"/>
      <c r="AI9" s="54"/>
      <c r="AJ9" s="54"/>
      <c r="AK9" s="54"/>
      <c r="AL9" s="54" t="s">
        <v>239</v>
      </c>
      <c r="AM9" s="55" t="s">
        <v>239</v>
      </c>
      <c r="AN9" s="81"/>
      <c r="AO9" s="664"/>
      <c r="AP9" s="665"/>
      <c r="AQ9" s="665"/>
      <c r="AR9" s="665"/>
      <c r="AS9" s="665"/>
      <c r="AT9" s="666"/>
    </row>
    <row r="10" spans="1:46" ht="15.75" x14ac:dyDescent="0.25">
      <c r="A10" s="81"/>
      <c r="B10" s="566"/>
      <c r="C10" s="566"/>
      <c r="D10" s="567"/>
      <c r="E10" s="655"/>
      <c r="F10" s="656"/>
      <c r="G10" s="656"/>
      <c r="H10" s="656"/>
      <c r="I10" s="657"/>
      <c r="J10" s="50" t="s">
        <v>239</v>
      </c>
      <c r="K10" s="51"/>
      <c r="L10" s="51"/>
      <c r="M10" s="51"/>
      <c r="N10" s="51"/>
      <c r="O10" s="52"/>
      <c r="P10" s="50"/>
      <c r="Q10" s="51"/>
      <c r="R10" s="51"/>
      <c r="S10" s="51"/>
      <c r="T10" s="51"/>
      <c r="U10" s="52"/>
      <c r="V10" s="50"/>
      <c r="W10" s="51"/>
      <c r="X10" s="51"/>
      <c r="Y10" s="51"/>
      <c r="Z10" s="51"/>
      <c r="AA10" s="52"/>
      <c r="AB10" s="50"/>
      <c r="AC10" s="51"/>
      <c r="AD10" s="51"/>
      <c r="AE10" s="51"/>
      <c r="AF10" s="51"/>
      <c r="AG10" s="52"/>
      <c r="AH10" s="53"/>
      <c r="AI10" s="54"/>
      <c r="AJ10" s="54"/>
      <c r="AK10" s="54"/>
      <c r="AL10" s="54" t="s">
        <v>239</v>
      </c>
      <c r="AM10" s="55" t="s">
        <v>239</v>
      </c>
      <c r="AN10" s="81"/>
      <c r="AO10" s="664"/>
      <c r="AP10" s="665"/>
      <c r="AQ10" s="665"/>
      <c r="AR10" s="665"/>
      <c r="AS10" s="665"/>
      <c r="AT10" s="666"/>
    </row>
    <row r="11" spans="1:46" ht="15.75" x14ac:dyDescent="0.25">
      <c r="A11" s="81"/>
      <c r="B11" s="566"/>
      <c r="C11" s="566"/>
      <c r="D11" s="567"/>
      <c r="E11" s="655"/>
      <c r="F11" s="656"/>
      <c r="G11" s="656"/>
      <c r="H11" s="656"/>
      <c r="I11" s="657"/>
      <c r="J11" s="50" t="s">
        <v>239</v>
      </c>
      <c r="K11" s="51"/>
      <c r="L11" s="51"/>
      <c r="M11" s="51"/>
      <c r="N11" s="51"/>
      <c r="O11" s="52"/>
      <c r="P11" s="50"/>
      <c r="Q11" s="51"/>
      <c r="R11" s="51"/>
      <c r="S11" s="51"/>
      <c r="T11" s="51"/>
      <c r="U11" s="52"/>
      <c r="V11" s="50"/>
      <c r="W11" s="51"/>
      <c r="X11" s="51"/>
      <c r="Y11" s="51"/>
      <c r="Z11" s="51"/>
      <c r="AA11" s="52"/>
      <c r="AB11" s="50"/>
      <c r="AC11" s="51"/>
      <c r="AD11" s="51"/>
      <c r="AE11" s="51"/>
      <c r="AF11" s="51"/>
      <c r="AG11" s="52"/>
      <c r="AH11" s="53"/>
      <c r="AI11" s="54"/>
      <c r="AJ11" s="54"/>
      <c r="AK11" s="54"/>
      <c r="AL11" s="54" t="s">
        <v>239</v>
      </c>
      <c r="AM11" s="55" t="s">
        <v>239</v>
      </c>
      <c r="AN11" s="81"/>
      <c r="AO11" s="664"/>
      <c r="AP11" s="665"/>
      <c r="AQ11" s="665"/>
      <c r="AR11" s="665"/>
      <c r="AS11" s="665"/>
      <c r="AT11" s="666"/>
    </row>
    <row r="12" spans="1:46" ht="15.75" x14ac:dyDescent="0.25">
      <c r="A12" s="81"/>
      <c r="B12" s="566"/>
      <c r="C12" s="566"/>
      <c r="D12" s="567"/>
      <c r="E12" s="655"/>
      <c r="F12" s="656"/>
      <c r="G12" s="656"/>
      <c r="H12" s="656"/>
      <c r="I12" s="657"/>
      <c r="J12" s="50" t="s">
        <v>239</v>
      </c>
      <c r="K12" s="51"/>
      <c r="L12" s="51"/>
      <c r="M12" s="51"/>
      <c r="N12" s="51"/>
      <c r="O12" s="52"/>
      <c r="P12" s="50"/>
      <c r="Q12" s="51"/>
      <c r="R12" s="51"/>
      <c r="S12" s="51"/>
      <c r="T12" s="51"/>
      <c r="U12" s="52"/>
      <c r="V12" s="50"/>
      <c r="W12" s="51"/>
      <c r="X12" s="51"/>
      <c r="Y12" s="51"/>
      <c r="Z12" s="51"/>
      <c r="AA12" s="52"/>
      <c r="AB12" s="50"/>
      <c r="AC12" s="51"/>
      <c r="AD12" s="51"/>
      <c r="AE12" s="51"/>
      <c r="AF12" s="51"/>
      <c r="AG12" s="52"/>
      <c r="AH12" s="53"/>
      <c r="AI12" s="54"/>
      <c r="AJ12" s="54"/>
      <c r="AK12" s="54"/>
      <c r="AL12" s="54" t="s">
        <v>239</v>
      </c>
      <c r="AM12" s="55" t="s">
        <v>239</v>
      </c>
      <c r="AN12" s="81"/>
      <c r="AO12" s="664"/>
      <c r="AP12" s="665"/>
      <c r="AQ12" s="665"/>
      <c r="AR12" s="665"/>
      <c r="AS12" s="665"/>
      <c r="AT12" s="666"/>
    </row>
    <row r="13" spans="1:46" ht="15.75" x14ac:dyDescent="0.25">
      <c r="A13" s="81"/>
      <c r="B13" s="566"/>
      <c r="C13" s="566"/>
      <c r="D13" s="567"/>
      <c r="E13" s="655"/>
      <c r="F13" s="656"/>
      <c r="G13" s="656"/>
      <c r="H13" s="656"/>
      <c r="I13" s="657"/>
      <c r="J13" s="50" t="s">
        <v>239</v>
      </c>
      <c r="K13" s="51"/>
      <c r="L13" s="51"/>
      <c r="M13" s="51"/>
      <c r="N13" s="51"/>
      <c r="O13" s="52"/>
      <c r="P13" s="50"/>
      <c r="Q13" s="51"/>
      <c r="R13" s="51"/>
      <c r="S13" s="51"/>
      <c r="T13" s="51"/>
      <c r="U13" s="52"/>
      <c r="V13" s="50"/>
      <c r="W13" s="51"/>
      <c r="X13" s="51"/>
      <c r="Y13" s="51"/>
      <c r="Z13" s="51"/>
      <c r="AA13" s="52"/>
      <c r="AB13" s="50"/>
      <c r="AC13" s="51"/>
      <c r="AD13" s="51"/>
      <c r="AE13" s="51"/>
      <c r="AF13" s="51"/>
      <c r="AG13" s="52"/>
      <c r="AH13" s="53"/>
      <c r="AI13" s="54"/>
      <c r="AJ13" s="54"/>
      <c r="AK13" s="54"/>
      <c r="AL13" s="54" t="s">
        <v>239</v>
      </c>
      <c r="AM13" s="55" t="s">
        <v>239</v>
      </c>
      <c r="AN13" s="81"/>
      <c r="AO13" s="664"/>
      <c r="AP13" s="665"/>
      <c r="AQ13" s="665"/>
      <c r="AR13" s="665"/>
      <c r="AS13" s="665"/>
      <c r="AT13" s="666"/>
    </row>
    <row r="14" spans="1:46" ht="15.75" x14ac:dyDescent="0.25">
      <c r="A14" s="81"/>
      <c r="B14" s="566"/>
      <c r="C14" s="566"/>
      <c r="D14" s="567"/>
      <c r="E14" s="655"/>
      <c r="F14" s="656"/>
      <c r="G14" s="656"/>
      <c r="H14" s="656"/>
      <c r="I14" s="657"/>
      <c r="J14" s="50" t="s">
        <v>239</v>
      </c>
      <c r="K14" s="51"/>
      <c r="L14" s="51"/>
      <c r="M14" s="51"/>
      <c r="N14" s="51"/>
      <c r="O14" s="52"/>
      <c r="P14" s="50"/>
      <c r="Q14" s="51"/>
      <c r="R14" s="51"/>
      <c r="S14" s="51"/>
      <c r="T14" s="51"/>
      <c r="U14" s="52"/>
      <c r="V14" s="50"/>
      <c r="W14" s="51"/>
      <c r="X14" s="51"/>
      <c r="Y14" s="51"/>
      <c r="Z14" s="51"/>
      <c r="AA14" s="52"/>
      <c r="AB14" s="50"/>
      <c r="AC14" s="51"/>
      <c r="AD14" s="51"/>
      <c r="AE14" s="51"/>
      <c r="AF14" s="51"/>
      <c r="AG14" s="52"/>
      <c r="AH14" s="53"/>
      <c r="AI14" s="54"/>
      <c r="AJ14" s="54"/>
      <c r="AK14" s="54"/>
      <c r="AL14" s="54" t="s">
        <v>239</v>
      </c>
      <c r="AM14" s="55" t="s">
        <v>239</v>
      </c>
      <c r="AN14" s="81"/>
      <c r="AO14" s="664"/>
      <c r="AP14" s="665"/>
      <c r="AQ14" s="665"/>
      <c r="AR14" s="665"/>
      <c r="AS14" s="665"/>
      <c r="AT14" s="666"/>
    </row>
    <row r="15" spans="1:46" ht="16.5" thickBot="1" x14ac:dyDescent="0.3">
      <c r="A15" s="81"/>
      <c r="B15" s="566"/>
      <c r="C15" s="566"/>
      <c r="D15" s="567"/>
      <c r="E15" s="658"/>
      <c r="F15" s="659"/>
      <c r="G15" s="659"/>
      <c r="H15" s="659"/>
      <c r="I15" s="660"/>
      <c r="J15" s="56" t="s">
        <v>239</v>
      </c>
      <c r="K15" s="57"/>
      <c r="L15" s="57"/>
      <c r="M15" s="57"/>
      <c r="N15" s="57"/>
      <c r="O15" s="58"/>
      <c r="P15" s="50"/>
      <c r="Q15" s="51"/>
      <c r="R15" s="51"/>
      <c r="S15" s="51"/>
      <c r="T15" s="51"/>
      <c r="U15" s="52"/>
      <c r="V15" s="56"/>
      <c r="W15" s="57"/>
      <c r="X15" s="57"/>
      <c r="Y15" s="57"/>
      <c r="Z15" s="57"/>
      <c r="AA15" s="58"/>
      <c r="AB15" s="50"/>
      <c r="AC15" s="51"/>
      <c r="AD15" s="51"/>
      <c r="AE15" s="51"/>
      <c r="AF15" s="51"/>
      <c r="AG15" s="52"/>
      <c r="AH15" s="59"/>
      <c r="AI15" s="60"/>
      <c r="AJ15" s="60"/>
      <c r="AK15" s="60"/>
      <c r="AL15" s="60" t="s">
        <v>239</v>
      </c>
      <c r="AM15" s="61" t="s">
        <v>239</v>
      </c>
      <c r="AN15" s="81"/>
      <c r="AO15" s="667"/>
      <c r="AP15" s="668"/>
      <c r="AQ15" s="668"/>
      <c r="AR15" s="668"/>
      <c r="AS15" s="668"/>
      <c r="AT15" s="669"/>
    </row>
    <row r="16" spans="1:46" ht="15.75" x14ac:dyDescent="0.25">
      <c r="A16" s="81"/>
      <c r="B16" s="566"/>
      <c r="C16" s="566"/>
      <c r="D16" s="567"/>
      <c r="E16" s="652" t="s">
        <v>136</v>
      </c>
      <c r="F16" s="653"/>
      <c r="G16" s="653"/>
      <c r="H16" s="653"/>
      <c r="I16" s="653"/>
      <c r="J16" s="62" t="s">
        <v>239</v>
      </c>
      <c r="K16" s="63"/>
      <c r="L16" s="63"/>
      <c r="M16" s="63"/>
      <c r="N16" s="63"/>
      <c r="O16" s="64"/>
      <c r="P16" s="62"/>
      <c r="Q16" s="63"/>
      <c r="R16" s="63"/>
      <c r="S16" s="63"/>
      <c r="T16" s="63"/>
      <c r="U16" s="64"/>
      <c r="V16" s="44"/>
      <c r="W16" s="45"/>
      <c r="X16" s="45"/>
      <c r="Y16" s="45"/>
      <c r="Z16" s="45"/>
      <c r="AA16" s="46"/>
      <c r="AB16" s="44"/>
      <c r="AC16" s="45"/>
      <c r="AD16" s="45"/>
      <c r="AE16" s="45"/>
      <c r="AF16" s="45"/>
      <c r="AG16" s="46"/>
      <c r="AH16" s="47"/>
      <c r="AI16" s="48"/>
      <c r="AJ16" s="48"/>
      <c r="AK16" s="48"/>
      <c r="AL16" s="48" t="s">
        <v>239</v>
      </c>
      <c r="AM16" s="49" t="s">
        <v>239</v>
      </c>
      <c r="AN16" s="81"/>
      <c r="AO16" s="671" t="s">
        <v>137</v>
      </c>
      <c r="AP16" s="672"/>
      <c r="AQ16" s="672"/>
      <c r="AR16" s="672"/>
      <c r="AS16" s="672"/>
      <c r="AT16" s="673"/>
    </row>
    <row r="17" spans="1:46" ht="15.75" x14ac:dyDescent="0.25">
      <c r="A17" s="81"/>
      <c r="B17" s="566"/>
      <c r="C17" s="566"/>
      <c r="D17" s="567"/>
      <c r="E17" s="670"/>
      <c r="F17" s="656"/>
      <c r="G17" s="656"/>
      <c r="H17" s="656"/>
      <c r="I17" s="656"/>
      <c r="J17" s="65" t="s">
        <v>239</v>
      </c>
      <c r="K17" s="66"/>
      <c r="L17" s="66"/>
      <c r="M17" s="66"/>
      <c r="N17" s="66"/>
      <c r="O17" s="67"/>
      <c r="P17" s="65"/>
      <c r="Q17" s="66"/>
      <c r="R17" s="66"/>
      <c r="S17" s="66"/>
      <c r="T17" s="66"/>
      <c r="U17" s="67"/>
      <c r="V17" s="50"/>
      <c r="W17" s="51"/>
      <c r="X17" s="51"/>
      <c r="Y17" s="51"/>
      <c r="Z17" s="51"/>
      <c r="AA17" s="52"/>
      <c r="AB17" s="50"/>
      <c r="AC17" s="51"/>
      <c r="AD17" s="51"/>
      <c r="AE17" s="51"/>
      <c r="AF17" s="51"/>
      <c r="AG17" s="52"/>
      <c r="AH17" s="53"/>
      <c r="AI17" s="54"/>
      <c r="AJ17" s="54"/>
      <c r="AK17" s="54"/>
      <c r="AL17" s="54" t="s">
        <v>239</v>
      </c>
      <c r="AM17" s="55" t="s">
        <v>239</v>
      </c>
      <c r="AN17" s="81"/>
      <c r="AO17" s="674"/>
      <c r="AP17" s="675"/>
      <c r="AQ17" s="675"/>
      <c r="AR17" s="675"/>
      <c r="AS17" s="675"/>
      <c r="AT17" s="676"/>
    </row>
    <row r="18" spans="1:46" ht="15.75" x14ac:dyDescent="0.25">
      <c r="A18" s="81"/>
      <c r="B18" s="566"/>
      <c r="C18" s="566"/>
      <c r="D18" s="567"/>
      <c r="E18" s="655"/>
      <c r="F18" s="656"/>
      <c r="G18" s="656"/>
      <c r="H18" s="656"/>
      <c r="I18" s="656"/>
      <c r="J18" s="65" t="s">
        <v>239</v>
      </c>
      <c r="K18" s="66"/>
      <c r="L18" s="66"/>
      <c r="M18" s="66"/>
      <c r="N18" s="66"/>
      <c r="O18" s="67"/>
      <c r="P18" s="65"/>
      <c r="Q18" s="66"/>
      <c r="R18" s="66"/>
      <c r="S18" s="66"/>
      <c r="T18" s="66"/>
      <c r="U18" s="67"/>
      <c r="V18" s="50"/>
      <c r="W18" s="51"/>
      <c r="X18" s="51"/>
      <c r="Y18" s="51"/>
      <c r="Z18" s="51"/>
      <c r="AA18" s="52"/>
      <c r="AB18" s="50"/>
      <c r="AC18" s="51"/>
      <c r="AD18" s="51"/>
      <c r="AE18" s="51"/>
      <c r="AF18" s="51"/>
      <c r="AG18" s="52"/>
      <c r="AH18" s="53"/>
      <c r="AI18" s="54"/>
      <c r="AJ18" s="54"/>
      <c r="AK18" s="54"/>
      <c r="AL18" s="54" t="s">
        <v>239</v>
      </c>
      <c r="AM18" s="55" t="s">
        <v>239</v>
      </c>
      <c r="AN18" s="81"/>
      <c r="AO18" s="674"/>
      <c r="AP18" s="675"/>
      <c r="AQ18" s="675"/>
      <c r="AR18" s="675"/>
      <c r="AS18" s="675"/>
      <c r="AT18" s="676"/>
    </row>
    <row r="19" spans="1:46" ht="15.75" x14ac:dyDescent="0.25">
      <c r="A19" s="81"/>
      <c r="B19" s="566"/>
      <c r="C19" s="566"/>
      <c r="D19" s="567"/>
      <c r="E19" s="655"/>
      <c r="F19" s="656"/>
      <c r="G19" s="656"/>
      <c r="H19" s="656"/>
      <c r="I19" s="656"/>
      <c r="J19" s="65" t="s">
        <v>239</v>
      </c>
      <c r="K19" s="66"/>
      <c r="L19" s="66"/>
      <c r="M19" s="66"/>
      <c r="N19" s="66"/>
      <c r="O19" s="67"/>
      <c r="P19" s="65"/>
      <c r="Q19" s="66"/>
      <c r="R19" s="66"/>
      <c r="S19" s="66"/>
      <c r="T19" s="66"/>
      <c r="U19" s="67"/>
      <c r="V19" s="50"/>
      <c r="W19" s="51"/>
      <c r="X19" s="51"/>
      <c r="Y19" s="51"/>
      <c r="Z19" s="51"/>
      <c r="AA19" s="52"/>
      <c r="AB19" s="50"/>
      <c r="AC19" s="51"/>
      <c r="AD19" s="51"/>
      <c r="AE19" s="51"/>
      <c r="AF19" s="51"/>
      <c r="AG19" s="52"/>
      <c r="AH19" s="53"/>
      <c r="AI19" s="54"/>
      <c r="AJ19" s="54"/>
      <c r="AK19" s="54"/>
      <c r="AL19" s="54" t="s">
        <v>239</v>
      </c>
      <c r="AM19" s="55" t="s">
        <v>239</v>
      </c>
      <c r="AN19" s="81"/>
      <c r="AO19" s="674"/>
      <c r="AP19" s="675"/>
      <c r="AQ19" s="675"/>
      <c r="AR19" s="675"/>
      <c r="AS19" s="675"/>
      <c r="AT19" s="676"/>
    </row>
    <row r="20" spans="1:46" ht="15.75" x14ac:dyDescent="0.25">
      <c r="A20" s="81"/>
      <c r="B20" s="566"/>
      <c r="C20" s="566"/>
      <c r="D20" s="567"/>
      <c r="E20" s="655"/>
      <c r="F20" s="656"/>
      <c r="G20" s="656"/>
      <c r="H20" s="656"/>
      <c r="I20" s="656"/>
      <c r="J20" s="65" t="s">
        <v>239</v>
      </c>
      <c r="K20" s="66"/>
      <c r="L20" s="66"/>
      <c r="M20" s="66"/>
      <c r="N20" s="66"/>
      <c r="O20" s="67"/>
      <c r="P20" s="65"/>
      <c r="Q20" s="66"/>
      <c r="R20" s="66"/>
      <c r="S20" s="66"/>
      <c r="T20" s="66"/>
      <c r="U20" s="67"/>
      <c r="V20" s="50"/>
      <c r="W20" s="51"/>
      <c r="X20" s="51"/>
      <c r="Y20" s="51"/>
      <c r="Z20" s="51"/>
      <c r="AA20" s="52"/>
      <c r="AB20" s="50"/>
      <c r="AC20" s="51"/>
      <c r="AD20" s="51"/>
      <c r="AE20" s="51"/>
      <c r="AF20" s="51"/>
      <c r="AG20" s="52"/>
      <c r="AH20" s="53"/>
      <c r="AI20" s="54"/>
      <c r="AJ20" s="54"/>
      <c r="AK20" s="54"/>
      <c r="AL20" s="54" t="s">
        <v>239</v>
      </c>
      <c r="AM20" s="55" t="s">
        <v>239</v>
      </c>
      <c r="AN20" s="81"/>
      <c r="AO20" s="674"/>
      <c r="AP20" s="675"/>
      <c r="AQ20" s="675"/>
      <c r="AR20" s="675"/>
      <c r="AS20" s="675"/>
      <c r="AT20" s="676"/>
    </row>
    <row r="21" spans="1:46" ht="15.75" x14ac:dyDescent="0.25">
      <c r="A21" s="81"/>
      <c r="B21" s="566"/>
      <c r="C21" s="566"/>
      <c r="D21" s="567"/>
      <c r="E21" s="655"/>
      <c r="F21" s="656"/>
      <c r="G21" s="656"/>
      <c r="H21" s="656"/>
      <c r="I21" s="656"/>
      <c r="J21" s="65" t="s">
        <v>239</v>
      </c>
      <c r="K21" s="66"/>
      <c r="L21" s="66"/>
      <c r="M21" s="66"/>
      <c r="N21" s="66"/>
      <c r="O21" s="67"/>
      <c r="P21" s="65"/>
      <c r="Q21" s="66"/>
      <c r="R21" s="66"/>
      <c r="S21" s="66"/>
      <c r="T21" s="66"/>
      <c r="U21" s="67"/>
      <c r="V21" s="50"/>
      <c r="W21" s="51"/>
      <c r="X21" s="51"/>
      <c r="Y21" s="51"/>
      <c r="Z21" s="51"/>
      <c r="AA21" s="52"/>
      <c r="AB21" s="50"/>
      <c r="AC21" s="51"/>
      <c r="AD21" s="51"/>
      <c r="AE21" s="51"/>
      <c r="AF21" s="51"/>
      <c r="AG21" s="52"/>
      <c r="AH21" s="53"/>
      <c r="AI21" s="54"/>
      <c r="AJ21" s="54"/>
      <c r="AK21" s="54"/>
      <c r="AL21" s="54" t="s">
        <v>239</v>
      </c>
      <c r="AM21" s="55" t="s">
        <v>239</v>
      </c>
      <c r="AN21" s="81"/>
      <c r="AO21" s="674"/>
      <c r="AP21" s="675"/>
      <c r="AQ21" s="675"/>
      <c r="AR21" s="675"/>
      <c r="AS21" s="675"/>
      <c r="AT21" s="676"/>
    </row>
    <row r="22" spans="1:46" ht="15.75" x14ac:dyDescent="0.25">
      <c r="A22" s="81"/>
      <c r="B22" s="566"/>
      <c r="C22" s="566"/>
      <c r="D22" s="567"/>
      <c r="E22" s="655"/>
      <c r="F22" s="656"/>
      <c r="G22" s="656"/>
      <c r="H22" s="656"/>
      <c r="I22" s="656"/>
      <c r="J22" s="65" t="s">
        <v>239</v>
      </c>
      <c r="K22" s="66"/>
      <c r="L22" s="66"/>
      <c r="M22" s="66"/>
      <c r="N22" s="66"/>
      <c r="O22" s="67"/>
      <c r="P22" s="65"/>
      <c r="Q22" s="66"/>
      <c r="R22" s="66"/>
      <c r="S22" s="66"/>
      <c r="T22" s="66"/>
      <c r="U22" s="67"/>
      <c r="V22" s="50"/>
      <c r="W22" s="51"/>
      <c r="X22" s="51"/>
      <c r="Y22" s="51"/>
      <c r="Z22" s="51"/>
      <c r="AA22" s="52"/>
      <c r="AB22" s="50"/>
      <c r="AC22" s="51"/>
      <c r="AD22" s="51"/>
      <c r="AE22" s="51"/>
      <c r="AF22" s="51"/>
      <c r="AG22" s="52"/>
      <c r="AH22" s="53"/>
      <c r="AI22" s="54"/>
      <c r="AJ22" s="54"/>
      <c r="AK22" s="54"/>
      <c r="AL22" s="54" t="s">
        <v>239</v>
      </c>
      <c r="AM22" s="55" t="s">
        <v>239</v>
      </c>
      <c r="AN22" s="81"/>
      <c r="AO22" s="674"/>
      <c r="AP22" s="675"/>
      <c r="AQ22" s="675"/>
      <c r="AR22" s="675"/>
      <c r="AS22" s="675"/>
      <c r="AT22" s="676"/>
    </row>
    <row r="23" spans="1:46" ht="15.75" x14ac:dyDescent="0.25">
      <c r="A23" s="81"/>
      <c r="B23" s="566"/>
      <c r="C23" s="566"/>
      <c r="D23" s="567"/>
      <c r="E23" s="655"/>
      <c r="F23" s="656"/>
      <c r="G23" s="656"/>
      <c r="H23" s="656"/>
      <c r="I23" s="656"/>
      <c r="J23" s="65" t="s">
        <v>239</v>
      </c>
      <c r="K23" s="66"/>
      <c r="L23" s="66"/>
      <c r="M23" s="66"/>
      <c r="N23" s="66"/>
      <c r="O23" s="67"/>
      <c r="P23" s="65"/>
      <c r="Q23" s="66"/>
      <c r="R23" s="66"/>
      <c r="S23" s="66"/>
      <c r="T23" s="66"/>
      <c r="U23" s="67"/>
      <c r="V23" s="50"/>
      <c r="W23" s="51"/>
      <c r="X23" s="51"/>
      <c r="Y23" s="51"/>
      <c r="Z23" s="51"/>
      <c r="AA23" s="52"/>
      <c r="AB23" s="50"/>
      <c r="AC23" s="51"/>
      <c r="AD23" s="51"/>
      <c r="AE23" s="51"/>
      <c r="AF23" s="51"/>
      <c r="AG23" s="52"/>
      <c r="AH23" s="53"/>
      <c r="AI23" s="54"/>
      <c r="AJ23" s="54"/>
      <c r="AK23" s="54"/>
      <c r="AL23" s="54" t="s">
        <v>239</v>
      </c>
      <c r="AM23" s="55" t="s">
        <v>239</v>
      </c>
      <c r="AN23" s="81"/>
      <c r="AO23" s="674"/>
      <c r="AP23" s="675"/>
      <c r="AQ23" s="675"/>
      <c r="AR23" s="675"/>
      <c r="AS23" s="675"/>
      <c r="AT23" s="676"/>
    </row>
    <row r="24" spans="1:46" ht="15.75" x14ac:dyDescent="0.25">
      <c r="A24" s="81"/>
      <c r="B24" s="566"/>
      <c r="C24" s="566"/>
      <c r="D24" s="567"/>
      <c r="E24" s="655"/>
      <c r="F24" s="656"/>
      <c r="G24" s="656"/>
      <c r="H24" s="656"/>
      <c r="I24" s="656"/>
      <c r="J24" s="65" t="s">
        <v>239</v>
      </c>
      <c r="K24" s="66"/>
      <c r="L24" s="66"/>
      <c r="M24" s="66"/>
      <c r="N24" s="66"/>
      <c r="O24" s="67"/>
      <c r="P24" s="65"/>
      <c r="Q24" s="66"/>
      <c r="R24" s="66"/>
      <c r="S24" s="66"/>
      <c r="T24" s="66"/>
      <c r="U24" s="67"/>
      <c r="V24" s="50"/>
      <c r="W24" s="51"/>
      <c r="X24" s="51"/>
      <c r="Y24" s="51"/>
      <c r="Z24" s="51"/>
      <c r="AA24" s="52"/>
      <c r="AB24" s="50"/>
      <c r="AC24" s="51"/>
      <c r="AD24" s="51"/>
      <c r="AE24" s="51"/>
      <c r="AF24" s="51"/>
      <c r="AG24" s="52"/>
      <c r="AH24" s="53"/>
      <c r="AI24" s="54"/>
      <c r="AJ24" s="54"/>
      <c r="AK24" s="54"/>
      <c r="AL24" s="54" t="s">
        <v>239</v>
      </c>
      <c r="AM24" s="55" t="s">
        <v>239</v>
      </c>
      <c r="AN24" s="81"/>
      <c r="AO24" s="674"/>
      <c r="AP24" s="675"/>
      <c r="AQ24" s="675"/>
      <c r="AR24" s="675"/>
      <c r="AS24" s="675"/>
      <c r="AT24" s="676"/>
    </row>
    <row r="25" spans="1:46" ht="16.5" thickBot="1" x14ac:dyDescent="0.3">
      <c r="A25" s="81"/>
      <c r="B25" s="566"/>
      <c r="C25" s="566"/>
      <c r="D25" s="567"/>
      <c r="E25" s="658"/>
      <c r="F25" s="659"/>
      <c r="G25" s="659"/>
      <c r="H25" s="659"/>
      <c r="I25" s="659"/>
      <c r="J25" s="68" t="s">
        <v>239</v>
      </c>
      <c r="K25" s="69"/>
      <c r="L25" s="69"/>
      <c r="M25" s="69"/>
      <c r="N25" s="69"/>
      <c r="O25" s="70"/>
      <c r="P25" s="68"/>
      <c r="Q25" s="69"/>
      <c r="R25" s="69"/>
      <c r="S25" s="69"/>
      <c r="T25" s="69"/>
      <c r="U25" s="70"/>
      <c r="V25" s="56"/>
      <c r="W25" s="57"/>
      <c r="X25" s="57"/>
      <c r="Y25" s="57"/>
      <c r="Z25" s="57"/>
      <c r="AA25" s="58"/>
      <c r="AB25" s="56"/>
      <c r="AC25" s="57"/>
      <c r="AD25" s="57"/>
      <c r="AE25" s="57"/>
      <c r="AF25" s="57"/>
      <c r="AG25" s="58"/>
      <c r="AH25" s="59"/>
      <c r="AI25" s="60"/>
      <c r="AJ25" s="60"/>
      <c r="AK25" s="60"/>
      <c r="AL25" s="60" t="s">
        <v>239</v>
      </c>
      <c r="AM25" s="61" t="s">
        <v>239</v>
      </c>
      <c r="AN25" s="81"/>
      <c r="AO25" s="677"/>
      <c r="AP25" s="678"/>
      <c r="AQ25" s="678"/>
      <c r="AR25" s="678"/>
      <c r="AS25" s="678"/>
      <c r="AT25" s="679"/>
    </row>
    <row r="26" spans="1:46" ht="15.75" x14ac:dyDescent="0.25">
      <c r="A26" s="81"/>
      <c r="B26" s="566"/>
      <c r="C26" s="566"/>
      <c r="D26" s="567"/>
      <c r="E26" s="652" t="s">
        <v>138</v>
      </c>
      <c r="F26" s="653"/>
      <c r="G26" s="653"/>
      <c r="H26" s="653"/>
      <c r="I26" s="654"/>
      <c r="J26" s="62" t="s">
        <v>239</v>
      </c>
      <c r="K26" s="63"/>
      <c r="L26" s="63"/>
      <c r="M26" s="63"/>
      <c r="N26" s="63"/>
      <c r="O26" s="64"/>
      <c r="P26" s="62"/>
      <c r="Q26" s="63"/>
      <c r="R26" s="63"/>
      <c r="S26" s="63"/>
      <c r="T26" s="63"/>
      <c r="U26" s="64"/>
      <c r="V26" s="62"/>
      <c r="W26" s="63"/>
      <c r="X26" s="63"/>
      <c r="Y26" s="63"/>
      <c r="Z26" s="63"/>
      <c r="AA26" s="64"/>
      <c r="AB26" s="44"/>
      <c r="AC26" s="45"/>
      <c r="AD26" s="45"/>
      <c r="AE26" s="45"/>
      <c r="AF26" s="45"/>
      <c r="AG26" s="46"/>
      <c r="AH26" s="47"/>
      <c r="AI26" s="48"/>
      <c r="AJ26" s="48"/>
      <c r="AK26" s="48"/>
      <c r="AL26" s="48" t="s">
        <v>239</v>
      </c>
      <c r="AM26" s="49" t="s">
        <v>239</v>
      </c>
      <c r="AN26" s="81"/>
      <c r="AO26" s="680" t="s">
        <v>139</v>
      </c>
      <c r="AP26" s="681"/>
      <c r="AQ26" s="681"/>
      <c r="AR26" s="681"/>
      <c r="AS26" s="681"/>
      <c r="AT26" s="682"/>
    </row>
    <row r="27" spans="1:46" ht="15.75" x14ac:dyDescent="0.25">
      <c r="A27" s="81"/>
      <c r="B27" s="566"/>
      <c r="C27" s="566"/>
      <c r="D27" s="567"/>
      <c r="E27" s="670"/>
      <c r="F27" s="656"/>
      <c r="G27" s="656"/>
      <c r="H27" s="656"/>
      <c r="I27" s="657"/>
      <c r="J27" s="65" t="s">
        <v>239</v>
      </c>
      <c r="K27" s="66"/>
      <c r="L27" s="66"/>
      <c r="M27" s="66"/>
      <c r="N27" s="66"/>
      <c r="O27" s="67"/>
      <c r="P27" s="65"/>
      <c r="Q27" s="66"/>
      <c r="R27" s="66"/>
      <c r="S27" s="66"/>
      <c r="T27" s="66"/>
      <c r="U27" s="67"/>
      <c r="V27" s="65"/>
      <c r="W27" s="66"/>
      <c r="X27" s="66"/>
      <c r="Y27" s="66"/>
      <c r="Z27" s="66"/>
      <c r="AA27" s="67"/>
      <c r="AB27" s="50"/>
      <c r="AC27" s="51"/>
      <c r="AD27" s="51"/>
      <c r="AE27" s="51"/>
      <c r="AF27" s="51"/>
      <c r="AG27" s="52"/>
      <c r="AH27" s="53"/>
      <c r="AI27" s="54"/>
      <c r="AJ27" s="54"/>
      <c r="AK27" s="54"/>
      <c r="AL27" s="54" t="s">
        <v>239</v>
      </c>
      <c r="AM27" s="55" t="s">
        <v>239</v>
      </c>
      <c r="AN27" s="81"/>
      <c r="AO27" s="683"/>
      <c r="AP27" s="684"/>
      <c r="AQ27" s="684"/>
      <c r="AR27" s="684"/>
      <c r="AS27" s="684"/>
      <c r="AT27" s="685"/>
    </row>
    <row r="28" spans="1:46" ht="15.75" x14ac:dyDescent="0.25">
      <c r="A28" s="81"/>
      <c r="B28" s="566"/>
      <c r="C28" s="566"/>
      <c r="D28" s="567"/>
      <c r="E28" s="655"/>
      <c r="F28" s="656"/>
      <c r="G28" s="656"/>
      <c r="H28" s="656"/>
      <c r="I28" s="657"/>
      <c r="J28" s="65" t="s">
        <v>239</v>
      </c>
      <c r="K28" s="66"/>
      <c r="L28" s="66"/>
      <c r="M28" s="66"/>
      <c r="N28" s="66"/>
      <c r="O28" s="67"/>
      <c r="P28" s="65"/>
      <c r="Q28" s="66"/>
      <c r="R28" s="66"/>
      <c r="S28" s="66"/>
      <c r="T28" s="66"/>
      <c r="U28" s="67"/>
      <c r="V28" s="65"/>
      <c r="W28" s="66"/>
      <c r="X28" s="66"/>
      <c r="Y28" s="66"/>
      <c r="Z28" s="66"/>
      <c r="AA28" s="67"/>
      <c r="AB28" s="50"/>
      <c r="AC28" s="51"/>
      <c r="AD28" s="51"/>
      <c r="AE28" s="51"/>
      <c r="AF28" s="51"/>
      <c r="AG28" s="52"/>
      <c r="AH28" s="53"/>
      <c r="AI28" s="54"/>
      <c r="AJ28" s="54"/>
      <c r="AK28" s="54"/>
      <c r="AL28" s="54" t="s">
        <v>239</v>
      </c>
      <c r="AM28" s="55" t="s">
        <v>239</v>
      </c>
      <c r="AN28" s="81"/>
      <c r="AO28" s="683"/>
      <c r="AP28" s="684"/>
      <c r="AQ28" s="684"/>
      <c r="AR28" s="684"/>
      <c r="AS28" s="684"/>
      <c r="AT28" s="685"/>
    </row>
    <row r="29" spans="1:46" ht="15.75" x14ac:dyDescent="0.25">
      <c r="A29" s="81"/>
      <c r="B29" s="566"/>
      <c r="C29" s="566"/>
      <c r="D29" s="567"/>
      <c r="E29" s="655"/>
      <c r="F29" s="656"/>
      <c r="G29" s="656"/>
      <c r="H29" s="656"/>
      <c r="I29" s="657"/>
      <c r="J29" s="65" t="s">
        <v>239</v>
      </c>
      <c r="K29" s="66"/>
      <c r="L29" s="66"/>
      <c r="M29" s="66"/>
      <c r="N29" s="66"/>
      <c r="O29" s="67"/>
      <c r="P29" s="65"/>
      <c r="Q29" s="66"/>
      <c r="R29" s="66"/>
      <c r="S29" s="66"/>
      <c r="T29" s="66"/>
      <c r="U29" s="67"/>
      <c r="V29" s="65"/>
      <c r="W29" s="66"/>
      <c r="X29" s="66"/>
      <c r="Y29" s="66"/>
      <c r="Z29" s="66"/>
      <c r="AA29" s="67"/>
      <c r="AB29" s="50"/>
      <c r="AC29" s="51"/>
      <c r="AD29" s="51"/>
      <c r="AE29" s="51"/>
      <c r="AF29" s="51"/>
      <c r="AG29" s="52"/>
      <c r="AH29" s="53"/>
      <c r="AI29" s="54"/>
      <c r="AJ29" s="54"/>
      <c r="AK29" s="54"/>
      <c r="AL29" s="54" t="s">
        <v>239</v>
      </c>
      <c r="AM29" s="55" t="s">
        <v>239</v>
      </c>
      <c r="AN29" s="81"/>
      <c r="AO29" s="683"/>
      <c r="AP29" s="684"/>
      <c r="AQ29" s="684"/>
      <c r="AR29" s="684"/>
      <c r="AS29" s="684"/>
      <c r="AT29" s="685"/>
    </row>
    <row r="30" spans="1:46" ht="15.75" x14ac:dyDescent="0.25">
      <c r="A30" s="81"/>
      <c r="B30" s="566"/>
      <c r="C30" s="566"/>
      <c r="D30" s="567"/>
      <c r="E30" s="655"/>
      <c r="F30" s="656"/>
      <c r="G30" s="656"/>
      <c r="H30" s="656"/>
      <c r="I30" s="657"/>
      <c r="J30" s="65" t="s">
        <v>239</v>
      </c>
      <c r="K30" s="66"/>
      <c r="L30" s="66"/>
      <c r="M30" s="66"/>
      <c r="N30" s="66"/>
      <c r="O30" s="67"/>
      <c r="P30" s="65"/>
      <c r="Q30" s="66"/>
      <c r="R30" s="66"/>
      <c r="S30" s="66"/>
      <c r="T30" s="66"/>
      <c r="U30" s="67"/>
      <c r="V30" s="65"/>
      <c r="W30" s="66"/>
      <c r="X30" s="66"/>
      <c r="Y30" s="66"/>
      <c r="Z30" s="66"/>
      <c r="AA30" s="67"/>
      <c r="AB30" s="50"/>
      <c r="AC30" s="51"/>
      <c r="AD30" s="51"/>
      <c r="AE30" s="51"/>
      <c r="AF30" s="51"/>
      <c r="AG30" s="52"/>
      <c r="AH30" s="53"/>
      <c r="AI30" s="54"/>
      <c r="AJ30" s="54"/>
      <c r="AK30" s="54"/>
      <c r="AL30" s="54" t="s">
        <v>239</v>
      </c>
      <c r="AM30" s="55" t="s">
        <v>239</v>
      </c>
      <c r="AN30" s="81"/>
      <c r="AO30" s="683"/>
      <c r="AP30" s="684"/>
      <c r="AQ30" s="684"/>
      <c r="AR30" s="684"/>
      <c r="AS30" s="684"/>
      <c r="AT30" s="685"/>
    </row>
    <row r="31" spans="1:46" ht="15.75" x14ac:dyDescent="0.25">
      <c r="A31" s="81"/>
      <c r="B31" s="566"/>
      <c r="C31" s="566"/>
      <c r="D31" s="567"/>
      <c r="E31" s="655"/>
      <c r="F31" s="656"/>
      <c r="G31" s="656"/>
      <c r="H31" s="656"/>
      <c r="I31" s="657"/>
      <c r="J31" s="65" t="s">
        <v>239</v>
      </c>
      <c r="K31" s="66"/>
      <c r="L31" s="66"/>
      <c r="M31" s="66"/>
      <c r="N31" s="66"/>
      <c r="O31" s="67"/>
      <c r="P31" s="65"/>
      <c r="Q31" s="66"/>
      <c r="R31" s="66"/>
      <c r="S31" s="66"/>
      <c r="T31" s="66"/>
      <c r="U31" s="67"/>
      <c r="V31" s="65"/>
      <c r="W31" s="66"/>
      <c r="X31" s="66"/>
      <c r="Y31" s="66"/>
      <c r="Z31" s="66"/>
      <c r="AA31" s="67"/>
      <c r="AB31" s="50"/>
      <c r="AC31" s="51"/>
      <c r="AD31" s="51"/>
      <c r="AE31" s="51"/>
      <c r="AF31" s="51"/>
      <c r="AG31" s="52"/>
      <c r="AH31" s="53"/>
      <c r="AI31" s="54"/>
      <c r="AJ31" s="54"/>
      <c r="AK31" s="54"/>
      <c r="AL31" s="54" t="s">
        <v>239</v>
      </c>
      <c r="AM31" s="55" t="s">
        <v>239</v>
      </c>
      <c r="AN31" s="81"/>
      <c r="AO31" s="683"/>
      <c r="AP31" s="684"/>
      <c r="AQ31" s="684"/>
      <c r="AR31" s="684"/>
      <c r="AS31" s="684"/>
      <c r="AT31" s="685"/>
    </row>
    <row r="32" spans="1:46" ht="15.75" x14ac:dyDescent="0.25">
      <c r="A32" s="81"/>
      <c r="B32" s="566"/>
      <c r="C32" s="566"/>
      <c r="D32" s="567"/>
      <c r="E32" s="655"/>
      <c r="F32" s="656"/>
      <c r="G32" s="656"/>
      <c r="H32" s="656"/>
      <c r="I32" s="657"/>
      <c r="J32" s="65" t="s">
        <v>239</v>
      </c>
      <c r="K32" s="66"/>
      <c r="L32" s="66"/>
      <c r="M32" s="66"/>
      <c r="N32" s="66"/>
      <c r="O32" s="67"/>
      <c r="P32" s="65"/>
      <c r="Q32" s="66"/>
      <c r="R32" s="66"/>
      <c r="S32" s="66"/>
      <c r="T32" s="66"/>
      <c r="U32" s="67"/>
      <c r="V32" s="65"/>
      <c r="W32" s="66"/>
      <c r="X32" s="66"/>
      <c r="Y32" s="66"/>
      <c r="Z32" s="66"/>
      <c r="AA32" s="67"/>
      <c r="AB32" s="50"/>
      <c r="AC32" s="51"/>
      <c r="AD32" s="51"/>
      <c r="AE32" s="51"/>
      <c r="AF32" s="51"/>
      <c r="AG32" s="52"/>
      <c r="AH32" s="53"/>
      <c r="AI32" s="54"/>
      <c r="AJ32" s="54"/>
      <c r="AK32" s="54"/>
      <c r="AL32" s="54" t="s">
        <v>239</v>
      </c>
      <c r="AM32" s="55" t="s">
        <v>239</v>
      </c>
      <c r="AN32" s="81"/>
      <c r="AO32" s="683"/>
      <c r="AP32" s="684"/>
      <c r="AQ32" s="684"/>
      <c r="AR32" s="684"/>
      <c r="AS32" s="684"/>
      <c r="AT32" s="685"/>
    </row>
    <row r="33" spans="1:46" ht="15.75" x14ac:dyDescent="0.25">
      <c r="A33" s="81"/>
      <c r="B33" s="566"/>
      <c r="C33" s="566"/>
      <c r="D33" s="567"/>
      <c r="E33" s="655"/>
      <c r="F33" s="656"/>
      <c r="G33" s="656"/>
      <c r="H33" s="656"/>
      <c r="I33" s="657"/>
      <c r="J33" s="65" t="s">
        <v>239</v>
      </c>
      <c r="K33" s="66"/>
      <c r="L33" s="66"/>
      <c r="M33" s="66"/>
      <c r="N33" s="66"/>
      <c r="O33" s="67"/>
      <c r="P33" s="65"/>
      <c r="Q33" s="66"/>
      <c r="R33" s="66"/>
      <c r="S33" s="66"/>
      <c r="T33" s="66"/>
      <c r="U33" s="67"/>
      <c r="V33" s="65"/>
      <c r="W33" s="66"/>
      <c r="X33" s="66"/>
      <c r="Y33" s="66"/>
      <c r="Z33" s="66"/>
      <c r="AA33" s="67"/>
      <c r="AB33" s="50"/>
      <c r="AC33" s="51"/>
      <c r="AD33" s="51"/>
      <c r="AE33" s="51"/>
      <c r="AF33" s="51"/>
      <c r="AG33" s="52"/>
      <c r="AH33" s="53"/>
      <c r="AI33" s="54"/>
      <c r="AJ33" s="54"/>
      <c r="AK33" s="54"/>
      <c r="AL33" s="54" t="s">
        <v>239</v>
      </c>
      <c r="AM33" s="55" t="s">
        <v>239</v>
      </c>
      <c r="AN33" s="81"/>
      <c r="AO33" s="683"/>
      <c r="AP33" s="684"/>
      <c r="AQ33" s="684"/>
      <c r="AR33" s="684"/>
      <c r="AS33" s="684"/>
      <c r="AT33" s="685"/>
    </row>
    <row r="34" spans="1:46" ht="15.75" x14ac:dyDescent="0.25">
      <c r="A34" s="81"/>
      <c r="B34" s="566"/>
      <c r="C34" s="566"/>
      <c r="D34" s="567"/>
      <c r="E34" s="655"/>
      <c r="F34" s="656"/>
      <c r="G34" s="656"/>
      <c r="H34" s="656"/>
      <c r="I34" s="657"/>
      <c r="J34" s="65" t="s">
        <v>239</v>
      </c>
      <c r="K34" s="66"/>
      <c r="L34" s="66"/>
      <c r="M34" s="66"/>
      <c r="N34" s="66"/>
      <c r="O34" s="67"/>
      <c r="P34" s="65"/>
      <c r="Q34" s="66"/>
      <c r="R34" s="66"/>
      <c r="S34" s="66"/>
      <c r="T34" s="66"/>
      <c r="U34" s="67"/>
      <c r="V34" s="65"/>
      <c r="W34" s="66"/>
      <c r="X34" s="66"/>
      <c r="Y34" s="66"/>
      <c r="Z34" s="66"/>
      <c r="AA34" s="67"/>
      <c r="AB34" s="50"/>
      <c r="AC34" s="51"/>
      <c r="AD34" s="51"/>
      <c r="AE34" s="51"/>
      <c r="AF34" s="51"/>
      <c r="AG34" s="52"/>
      <c r="AH34" s="53"/>
      <c r="AI34" s="54"/>
      <c r="AJ34" s="54"/>
      <c r="AK34" s="54"/>
      <c r="AL34" s="54" t="s">
        <v>239</v>
      </c>
      <c r="AM34" s="55" t="s">
        <v>239</v>
      </c>
      <c r="AN34" s="81"/>
      <c r="AO34" s="683"/>
      <c r="AP34" s="684"/>
      <c r="AQ34" s="684"/>
      <c r="AR34" s="684"/>
      <c r="AS34" s="684"/>
      <c r="AT34" s="685"/>
    </row>
    <row r="35" spans="1:46" ht="16.5" thickBot="1" x14ac:dyDescent="0.3">
      <c r="A35" s="81"/>
      <c r="B35" s="566"/>
      <c r="C35" s="566"/>
      <c r="D35" s="567"/>
      <c r="E35" s="658"/>
      <c r="F35" s="659"/>
      <c r="G35" s="659"/>
      <c r="H35" s="659"/>
      <c r="I35" s="660"/>
      <c r="J35" s="65" t="s">
        <v>239</v>
      </c>
      <c r="K35" s="66"/>
      <c r="L35" s="66"/>
      <c r="M35" s="66"/>
      <c r="N35" s="66"/>
      <c r="O35" s="67"/>
      <c r="P35" s="65"/>
      <c r="Q35" s="66"/>
      <c r="R35" s="66"/>
      <c r="S35" s="66"/>
      <c r="T35" s="66"/>
      <c r="U35" s="67"/>
      <c r="V35" s="65"/>
      <c r="W35" s="66"/>
      <c r="X35" s="66"/>
      <c r="Y35" s="66"/>
      <c r="Z35" s="66"/>
      <c r="AA35" s="67"/>
      <c r="AB35" s="56"/>
      <c r="AC35" s="57"/>
      <c r="AD35" s="57"/>
      <c r="AE35" s="57"/>
      <c r="AF35" s="57"/>
      <c r="AG35" s="58"/>
      <c r="AH35" s="59"/>
      <c r="AI35" s="60"/>
      <c r="AJ35" s="60"/>
      <c r="AK35" s="60"/>
      <c r="AL35" s="60" t="s">
        <v>239</v>
      </c>
      <c r="AM35" s="61" t="s">
        <v>239</v>
      </c>
      <c r="AN35" s="81"/>
      <c r="AO35" s="686"/>
      <c r="AP35" s="687"/>
      <c r="AQ35" s="687"/>
      <c r="AR35" s="687"/>
      <c r="AS35" s="687"/>
      <c r="AT35" s="688"/>
    </row>
    <row r="36" spans="1:46" ht="15.75" x14ac:dyDescent="0.25">
      <c r="A36" s="81"/>
      <c r="B36" s="566"/>
      <c r="C36" s="566"/>
      <c r="D36" s="567"/>
      <c r="E36" s="652" t="s">
        <v>140</v>
      </c>
      <c r="F36" s="653"/>
      <c r="G36" s="653"/>
      <c r="H36" s="653"/>
      <c r="I36" s="653"/>
      <c r="J36" s="71" t="s">
        <v>239</v>
      </c>
      <c r="K36" s="72"/>
      <c r="L36" s="72"/>
      <c r="M36" s="72"/>
      <c r="N36" s="72"/>
      <c r="O36" s="73"/>
      <c r="P36" s="62"/>
      <c r="Q36" s="63"/>
      <c r="R36" s="63"/>
      <c r="S36" s="63"/>
      <c r="T36" s="63"/>
      <c r="U36" s="64"/>
      <c r="V36" s="62"/>
      <c r="W36" s="63"/>
      <c r="X36" s="63"/>
      <c r="Y36" s="63"/>
      <c r="Z36" s="63"/>
      <c r="AA36" s="64"/>
      <c r="AB36" s="44"/>
      <c r="AC36" s="45"/>
      <c r="AD36" s="45"/>
      <c r="AE36" s="45"/>
      <c r="AF36" s="45"/>
      <c r="AG36" s="46"/>
      <c r="AH36" s="47"/>
      <c r="AI36" s="48"/>
      <c r="AJ36" s="48"/>
      <c r="AK36" s="48"/>
      <c r="AL36" s="48" t="s">
        <v>239</v>
      </c>
      <c r="AM36" s="49" t="s">
        <v>239</v>
      </c>
      <c r="AN36" s="81"/>
      <c r="AO36" s="689" t="s">
        <v>141</v>
      </c>
      <c r="AP36" s="690"/>
      <c r="AQ36" s="690"/>
      <c r="AR36" s="690"/>
      <c r="AS36" s="690"/>
      <c r="AT36" s="691"/>
    </row>
    <row r="37" spans="1:46" ht="15.75" x14ac:dyDescent="0.25">
      <c r="A37" s="81"/>
      <c r="B37" s="566"/>
      <c r="C37" s="566"/>
      <c r="D37" s="567"/>
      <c r="E37" s="670"/>
      <c r="F37" s="656"/>
      <c r="G37" s="656"/>
      <c r="H37" s="656"/>
      <c r="I37" s="656"/>
      <c r="J37" s="74" t="s">
        <v>239</v>
      </c>
      <c r="K37" s="75"/>
      <c r="L37" s="75"/>
      <c r="M37" s="75"/>
      <c r="N37" s="75"/>
      <c r="O37" s="76"/>
      <c r="P37" s="65"/>
      <c r="Q37" s="66"/>
      <c r="R37" s="66"/>
      <c r="S37" s="66"/>
      <c r="T37" s="66"/>
      <c r="U37" s="67"/>
      <c r="V37" s="65"/>
      <c r="W37" s="66"/>
      <c r="X37" s="66"/>
      <c r="Y37" s="66"/>
      <c r="Z37" s="66"/>
      <c r="AA37" s="67"/>
      <c r="AB37" s="50"/>
      <c r="AC37" s="51"/>
      <c r="AD37" s="51"/>
      <c r="AE37" s="51"/>
      <c r="AF37" s="51"/>
      <c r="AG37" s="52"/>
      <c r="AH37" s="53"/>
      <c r="AI37" s="54"/>
      <c r="AJ37" s="54"/>
      <c r="AK37" s="54"/>
      <c r="AL37" s="54" t="s">
        <v>239</v>
      </c>
      <c r="AM37" s="55" t="s">
        <v>239</v>
      </c>
      <c r="AN37" s="81"/>
      <c r="AO37" s="692"/>
      <c r="AP37" s="693"/>
      <c r="AQ37" s="693"/>
      <c r="AR37" s="693"/>
      <c r="AS37" s="693"/>
      <c r="AT37" s="694"/>
    </row>
    <row r="38" spans="1:46" ht="15.75" x14ac:dyDescent="0.25">
      <c r="A38" s="81"/>
      <c r="B38" s="566"/>
      <c r="C38" s="566"/>
      <c r="D38" s="567"/>
      <c r="E38" s="655"/>
      <c r="F38" s="656"/>
      <c r="G38" s="656"/>
      <c r="H38" s="656"/>
      <c r="I38" s="656"/>
      <c r="J38" s="74" t="s">
        <v>239</v>
      </c>
      <c r="K38" s="75"/>
      <c r="L38" s="75"/>
      <c r="M38" s="75"/>
      <c r="N38" s="75"/>
      <c r="O38" s="76"/>
      <c r="P38" s="65"/>
      <c r="Q38" s="66"/>
      <c r="R38" s="66"/>
      <c r="S38" s="66"/>
      <c r="T38" s="66"/>
      <c r="U38" s="67"/>
      <c r="V38" s="65"/>
      <c r="W38" s="66"/>
      <c r="X38" s="66"/>
      <c r="Y38" s="66"/>
      <c r="Z38" s="66"/>
      <c r="AA38" s="67"/>
      <c r="AB38" s="50"/>
      <c r="AC38" s="51"/>
      <c r="AD38" s="51"/>
      <c r="AE38" s="51"/>
      <c r="AF38" s="51"/>
      <c r="AG38" s="52"/>
      <c r="AH38" s="53"/>
      <c r="AI38" s="54"/>
      <c r="AJ38" s="54"/>
      <c r="AK38" s="54"/>
      <c r="AL38" s="54" t="s">
        <v>239</v>
      </c>
      <c r="AM38" s="55" t="s">
        <v>239</v>
      </c>
      <c r="AN38" s="81"/>
      <c r="AO38" s="692"/>
      <c r="AP38" s="693"/>
      <c r="AQ38" s="693"/>
      <c r="AR38" s="693"/>
      <c r="AS38" s="693"/>
      <c r="AT38" s="694"/>
    </row>
    <row r="39" spans="1:46" ht="15.75" x14ac:dyDescent="0.25">
      <c r="A39" s="81"/>
      <c r="B39" s="566"/>
      <c r="C39" s="566"/>
      <c r="D39" s="567"/>
      <c r="E39" s="655"/>
      <c r="F39" s="656"/>
      <c r="G39" s="656"/>
      <c r="H39" s="656"/>
      <c r="I39" s="656"/>
      <c r="J39" s="74" t="s">
        <v>239</v>
      </c>
      <c r="K39" s="75"/>
      <c r="L39" s="75"/>
      <c r="M39" s="75"/>
      <c r="N39" s="75"/>
      <c r="O39" s="76"/>
      <c r="P39" s="65"/>
      <c r="Q39" s="66"/>
      <c r="R39" s="66"/>
      <c r="S39" s="66"/>
      <c r="T39" s="66"/>
      <c r="U39" s="67"/>
      <c r="V39" s="65"/>
      <c r="W39" s="66"/>
      <c r="X39" s="66"/>
      <c r="Y39" s="66"/>
      <c r="Z39" s="66"/>
      <c r="AA39" s="67"/>
      <c r="AB39" s="50"/>
      <c r="AC39" s="51"/>
      <c r="AD39" s="51"/>
      <c r="AE39" s="51"/>
      <c r="AF39" s="51"/>
      <c r="AG39" s="52"/>
      <c r="AH39" s="53"/>
      <c r="AI39" s="54"/>
      <c r="AJ39" s="54"/>
      <c r="AK39" s="54"/>
      <c r="AL39" s="54" t="s">
        <v>239</v>
      </c>
      <c r="AM39" s="55" t="s">
        <v>239</v>
      </c>
      <c r="AN39" s="81"/>
      <c r="AO39" s="692"/>
      <c r="AP39" s="693"/>
      <c r="AQ39" s="693"/>
      <c r="AR39" s="693"/>
      <c r="AS39" s="693"/>
      <c r="AT39" s="694"/>
    </row>
    <row r="40" spans="1:46" ht="15.75" x14ac:dyDescent="0.25">
      <c r="A40" s="81"/>
      <c r="B40" s="566"/>
      <c r="C40" s="566"/>
      <c r="D40" s="567"/>
      <c r="E40" s="655"/>
      <c r="F40" s="656"/>
      <c r="G40" s="656"/>
      <c r="H40" s="656"/>
      <c r="I40" s="656"/>
      <c r="J40" s="74" t="s">
        <v>239</v>
      </c>
      <c r="K40" s="75"/>
      <c r="L40" s="75"/>
      <c r="M40" s="75"/>
      <c r="N40" s="75"/>
      <c r="O40" s="76"/>
      <c r="P40" s="65"/>
      <c r="Q40" s="66"/>
      <c r="R40" s="66"/>
      <c r="S40" s="66"/>
      <c r="T40" s="66"/>
      <c r="U40" s="67"/>
      <c r="V40" s="65"/>
      <c r="W40" s="66"/>
      <c r="X40" s="66"/>
      <c r="Y40" s="66"/>
      <c r="Z40" s="66"/>
      <c r="AA40" s="67"/>
      <c r="AB40" s="50"/>
      <c r="AC40" s="51"/>
      <c r="AD40" s="51"/>
      <c r="AE40" s="51"/>
      <c r="AF40" s="51"/>
      <c r="AG40" s="52"/>
      <c r="AH40" s="53"/>
      <c r="AI40" s="54"/>
      <c r="AJ40" s="54"/>
      <c r="AK40" s="54"/>
      <c r="AL40" s="54" t="s">
        <v>239</v>
      </c>
      <c r="AM40" s="55" t="s">
        <v>239</v>
      </c>
      <c r="AN40" s="81"/>
      <c r="AO40" s="692"/>
      <c r="AP40" s="693"/>
      <c r="AQ40" s="693"/>
      <c r="AR40" s="693"/>
      <c r="AS40" s="693"/>
      <c r="AT40" s="694"/>
    </row>
    <row r="41" spans="1:46" ht="15.75" x14ac:dyDescent="0.25">
      <c r="A41" s="81"/>
      <c r="B41" s="566"/>
      <c r="C41" s="566"/>
      <c r="D41" s="567"/>
      <c r="E41" s="655"/>
      <c r="F41" s="656"/>
      <c r="G41" s="656"/>
      <c r="H41" s="656"/>
      <c r="I41" s="656"/>
      <c r="J41" s="74" t="s">
        <v>239</v>
      </c>
      <c r="K41" s="75"/>
      <c r="L41" s="75"/>
      <c r="M41" s="75"/>
      <c r="N41" s="75"/>
      <c r="O41" s="76"/>
      <c r="P41" s="65"/>
      <c r="Q41" s="66"/>
      <c r="R41" s="66"/>
      <c r="S41" s="66"/>
      <c r="T41" s="66"/>
      <c r="U41" s="67"/>
      <c r="V41" s="65"/>
      <c r="W41" s="66"/>
      <c r="X41" s="66"/>
      <c r="Y41" s="66"/>
      <c r="Z41" s="66"/>
      <c r="AA41" s="67"/>
      <c r="AB41" s="50"/>
      <c r="AC41" s="51"/>
      <c r="AD41" s="51"/>
      <c r="AE41" s="51"/>
      <c r="AF41" s="51"/>
      <c r="AG41" s="52"/>
      <c r="AH41" s="53"/>
      <c r="AI41" s="54"/>
      <c r="AJ41" s="54"/>
      <c r="AK41" s="54"/>
      <c r="AL41" s="54" t="s">
        <v>239</v>
      </c>
      <c r="AM41" s="55" t="s">
        <v>239</v>
      </c>
      <c r="AN41" s="81"/>
      <c r="AO41" s="692"/>
      <c r="AP41" s="693"/>
      <c r="AQ41" s="693"/>
      <c r="AR41" s="693"/>
      <c r="AS41" s="693"/>
      <c r="AT41" s="694"/>
    </row>
    <row r="42" spans="1:46" ht="15.75" x14ac:dyDescent="0.25">
      <c r="A42" s="81"/>
      <c r="B42" s="566"/>
      <c r="C42" s="566"/>
      <c r="D42" s="567"/>
      <c r="E42" s="655"/>
      <c r="F42" s="656"/>
      <c r="G42" s="656"/>
      <c r="H42" s="656"/>
      <c r="I42" s="656"/>
      <c r="J42" s="74" t="s">
        <v>239</v>
      </c>
      <c r="K42" s="75"/>
      <c r="L42" s="75"/>
      <c r="M42" s="75"/>
      <c r="N42" s="75"/>
      <c r="O42" s="76"/>
      <c r="P42" s="65"/>
      <c r="Q42" s="66"/>
      <c r="R42" s="66"/>
      <c r="S42" s="66"/>
      <c r="T42" s="66"/>
      <c r="U42" s="67"/>
      <c r="V42" s="65"/>
      <c r="W42" s="66"/>
      <c r="X42" s="66"/>
      <c r="Y42" s="66"/>
      <c r="Z42" s="66"/>
      <c r="AA42" s="67"/>
      <c r="AB42" s="50"/>
      <c r="AC42" s="51"/>
      <c r="AD42" s="51"/>
      <c r="AE42" s="51"/>
      <c r="AF42" s="51"/>
      <c r="AG42" s="52"/>
      <c r="AH42" s="53"/>
      <c r="AI42" s="54"/>
      <c r="AJ42" s="54"/>
      <c r="AK42" s="54"/>
      <c r="AL42" s="54" t="s">
        <v>239</v>
      </c>
      <c r="AM42" s="55" t="s">
        <v>239</v>
      </c>
      <c r="AN42" s="81"/>
      <c r="AO42" s="692"/>
      <c r="AP42" s="693"/>
      <c r="AQ42" s="693"/>
      <c r="AR42" s="693"/>
      <c r="AS42" s="693"/>
      <c r="AT42" s="694"/>
    </row>
    <row r="43" spans="1:46" ht="15.75" x14ac:dyDescent="0.25">
      <c r="A43" s="81"/>
      <c r="B43" s="566"/>
      <c r="C43" s="566"/>
      <c r="D43" s="567"/>
      <c r="E43" s="655"/>
      <c r="F43" s="656"/>
      <c r="G43" s="656"/>
      <c r="H43" s="656"/>
      <c r="I43" s="656"/>
      <c r="J43" s="74" t="s">
        <v>239</v>
      </c>
      <c r="K43" s="75"/>
      <c r="L43" s="75"/>
      <c r="M43" s="75"/>
      <c r="N43" s="75"/>
      <c r="O43" s="76"/>
      <c r="P43" s="65"/>
      <c r="Q43" s="66"/>
      <c r="R43" s="66"/>
      <c r="S43" s="66"/>
      <c r="T43" s="66"/>
      <c r="U43" s="67"/>
      <c r="V43" s="65"/>
      <c r="W43" s="66"/>
      <c r="X43" s="66"/>
      <c r="Y43" s="66"/>
      <c r="Z43" s="66"/>
      <c r="AA43" s="67"/>
      <c r="AB43" s="50"/>
      <c r="AC43" s="51"/>
      <c r="AD43" s="51"/>
      <c r="AE43" s="51"/>
      <c r="AF43" s="51"/>
      <c r="AG43" s="52"/>
      <c r="AH43" s="53"/>
      <c r="AI43" s="54"/>
      <c r="AJ43" s="54"/>
      <c r="AK43" s="54"/>
      <c r="AL43" s="54" t="s">
        <v>239</v>
      </c>
      <c r="AM43" s="55" t="s">
        <v>239</v>
      </c>
      <c r="AN43" s="81"/>
      <c r="AO43" s="692"/>
      <c r="AP43" s="693"/>
      <c r="AQ43" s="693"/>
      <c r="AR43" s="693"/>
      <c r="AS43" s="693"/>
      <c r="AT43" s="694"/>
    </row>
    <row r="44" spans="1:46" ht="15.75" x14ac:dyDescent="0.25">
      <c r="A44" s="81"/>
      <c r="B44" s="566"/>
      <c r="C44" s="566"/>
      <c r="D44" s="567"/>
      <c r="E44" s="655"/>
      <c r="F44" s="656"/>
      <c r="G44" s="656"/>
      <c r="H44" s="656"/>
      <c r="I44" s="656"/>
      <c r="J44" s="74" t="s">
        <v>239</v>
      </c>
      <c r="K44" s="75"/>
      <c r="L44" s="75"/>
      <c r="M44" s="75"/>
      <c r="N44" s="75"/>
      <c r="O44" s="76"/>
      <c r="P44" s="65"/>
      <c r="Q44" s="66"/>
      <c r="R44" s="66"/>
      <c r="S44" s="66"/>
      <c r="T44" s="66"/>
      <c r="U44" s="67"/>
      <c r="V44" s="65"/>
      <c r="W44" s="66"/>
      <c r="X44" s="66"/>
      <c r="Y44" s="66"/>
      <c r="Z44" s="66"/>
      <c r="AA44" s="67"/>
      <c r="AB44" s="50"/>
      <c r="AC44" s="51"/>
      <c r="AD44" s="51"/>
      <c r="AE44" s="51"/>
      <c r="AF44" s="51"/>
      <c r="AG44" s="52"/>
      <c r="AH44" s="53"/>
      <c r="AI44" s="54"/>
      <c r="AJ44" s="54"/>
      <c r="AK44" s="54"/>
      <c r="AL44" s="54" t="s">
        <v>239</v>
      </c>
      <c r="AM44" s="55" t="s">
        <v>239</v>
      </c>
      <c r="AN44" s="81"/>
      <c r="AO44" s="692"/>
      <c r="AP44" s="693"/>
      <c r="AQ44" s="693"/>
      <c r="AR44" s="693"/>
      <c r="AS44" s="693"/>
      <c r="AT44" s="694"/>
    </row>
    <row r="45" spans="1:46" ht="16.5" thickBot="1" x14ac:dyDescent="0.3">
      <c r="A45" s="81"/>
      <c r="B45" s="566"/>
      <c r="C45" s="566"/>
      <c r="D45" s="567"/>
      <c r="E45" s="658"/>
      <c r="F45" s="659"/>
      <c r="G45" s="659"/>
      <c r="H45" s="659"/>
      <c r="I45" s="659"/>
      <c r="J45" s="77" t="s">
        <v>239</v>
      </c>
      <c r="K45" s="78"/>
      <c r="L45" s="78"/>
      <c r="M45" s="78"/>
      <c r="N45" s="78"/>
      <c r="O45" s="79"/>
      <c r="P45" s="65"/>
      <c r="Q45" s="66"/>
      <c r="R45" s="66"/>
      <c r="S45" s="66"/>
      <c r="T45" s="66"/>
      <c r="U45" s="67"/>
      <c r="V45" s="68"/>
      <c r="W45" s="69"/>
      <c r="X45" s="69"/>
      <c r="Y45" s="69"/>
      <c r="Z45" s="69"/>
      <c r="AA45" s="70"/>
      <c r="AB45" s="56"/>
      <c r="AC45" s="57"/>
      <c r="AD45" s="57"/>
      <c r="AE45" s="57"/>
      <c r="AF45" s="57"/>
      <c r="AG45" s="58"/>
      <c r="AH45" s="59"/>
      <c r="AI45" s="60"/>
      <c r="AJ45" s="60"/>
      <c r="AK45" s="60"/>
      <c r="AL45" s="60" t="s">
        <v>239</v>
      </c>
      <c r="AM45" s="61" t="s">
        <v>239</v>
      </c>
      <c r="AN45" s="81"/>
      <c r="AO45" s="695"/>
      <c r="AP45" s="696"/>
      <c r="AQ45" s="696"/>
      <c r="AR45" s="696"/>
      <c r="AS45" s="696"/>
      <c r="AT45" s="697"/>
    </row>
    <row r="46" spans="1:46" ht="23.25" x14ac:dyDescent="0.35">
      <c r="A46" s="81"/>
      <c r="B46" s="566"/>
      <c r="C46" s="566"/>
      <c r="D46" s="567"/>
      <c r="E46" s="652" t="s">
        <v>142</v>
      </c>
      <c r="F46" s="653"/>
      <c r="G46" s="653"/>
      <c r="H46" s="653"/>
      <c r="I46" s="654"/>
      <c r="J46" s="71" t="s">
        <v>239</v>
      </c>
      <c r="K46" s="72"/>
      <c r="L46" s="72"/>
      <c r="M46" s="72"/>
      <c r="N46" s="72"/>
      <c r="O46" s="73"/>
      <c r="P46" s="71"/>
      <c r="Q46" s="72"/>
      <c r="R46" s="72"/>
      <c r="S46" s="72"/>
      <c r="T46" s="72"/>
      <c r="U46" s="73"/>
      <c r="V46" s="62"/>
      <c r="W46" s="80"/>
      <c r="X46" s="63"/>
      <c r="Y46" s="63"/>
      <c r="Z46" s="63"/>
      <c r="AA46" s="64"/>
      <c r="AB46" s="44"/>
      <c r="AC46" s="45"/>
      <c r="AD46" s="45"/>
      <c r="AE46" s="45"/>
      <c r="AF46" s="45"/>
      <c r="AG46" s="46"/>
      <c r="AH46" s="47"/>
      <c r="AI46" s="48"/>
      <c r="AJ46" s="48"/>
      <c r="AK46" s="48"/>
      <c r="AL46" s="48" t="s">
        <v>239</v>
      </c>
      <c r="AM46" s="49" t="s">
        <v>239</v>
      </c>
      <c r="AN46" s="81"/>
      <c r="AO46" s="81"/>
      <c r="AP46" s="81"/>
      <c r="AQ46" s="81"/>
      <c r="AR46" s="81"/>
      <c r="AS46" s="81"/>
      <c r="AT46" s="81"/>
    </row>
    <row r="47" spans="1:46" ht="15.75" x14ac:dyDescent="0.25">
      <c r="A47" s="81"/>
      <c r="B47" s="566"/>
      <c r="C47" s="566"/>
      <c r="D47" s="567"/>
      <c r="E47" s="670"/>
      <c r="F47" s="656"/>
      <c r="G47" s="656"/>
      <c r="H47" s="656"/>
      <c r="I47" s="657"/>
      <c r="J47" s="74" t="s">
        <v>239</v>
      </c>
      <c r="K47" s="75"/>
      <c r="L47" s="75"/>
      <c r="M47" s="75"/>
      <c r="N47" s="75"/>
      <c r="O47" s="76"/>
      <c r="P47" s="74"/>
      <c r="Q47" s="75"/>
      <c r="R47" s="75"/>
      <c r="S47" s="75"/>
      <c r="T47" s="75"/>
      <c r="U47" s="76"/>
      <c r="V47" s="65"/>
      <c r="W47" s="66"/>
      <c r="X47" s="66"/>
      <c r="Y47" s="66"/>
      <c r="Z47" s="66"/>
      <c r="AA47" s="67"/>
      <c r="AB47" s="50"/>
      <c r="AC47" s="51"/>
      <c r="AD47" s="51"/>
      <c r="AE47" s="51"/>
      <c r="AF47" s="51"/>
      <c r="AG47" s="52"/>
      <c r="AH47" s="53"/>
      <c r="AI47" s="54"/>
      <c r="AJ47" s="54"/>
      <c r="AK47" s="54"/>
      <c r="AL47" s="54" t="s">
        <v>239</v>
      </c>
      <c r="AM47" s="55" t="s">
        <v>239</v>
      </c>
      <c r="AN47" s="81"/>
      <c r="AO47" s="81"/>
      <c r="AP47" s="81"/>
      <c r="AQ47" s="81"/>
      <c r="AR47" s="81"/>
      <c r="AS47" s="81"/>
      <c r="AT47" s="81"/>
    </row>
    <row r="48" spans="1:46" ht="15.75" x14ac:dyDescent="0.25">
      <c r="A48" s="81"/>
      <c r="B48" s="566"/>
      <c r="C48" s="566"/>
      <c r="D48" s="567"/>
      <c r="E48" s="670"/>
      <c r="F48" s="656"/>
      <c r="G48" s="656"/>
      <c r="H48" s="656"/>
      <c r="I48" s="657"/>
      <c r="J48" s="74" t="s">
        <v>239</v>
      </c>
      <c r="K48" s="75"/>
      <c r="L48" s="75"/>
      <c r="M48" s="75"/>
      <c r="N48" s="75"/>
      <c r="O48" s="76"/>
      <c r="P48" s="74"/>
      <c r="Q48" s="75"/>
      <c r="R48" s="75"/>
      <c r="S48" s="75"/>
      <c r="T48" s="75"/>
      <c r="U48" s="76"/>
      <c r="V48" s="65"/>
      <c r="W48" s="66"/>
      <c r="X48" s="66"/>
      <c r="Y48" s="66"/>
      <c r="Z48" s="66"/>
      <c r="AA48" s="67"/>
      <c r="AB48" s="50"/>
      <c r="AC48" s="51"/>
      <c r="AD48" s="51"/>
      <c r="AE48" s="51"/>
      <c r="AF48" s="51"/>
      <c r="AG48" s="52"/>
      <c r="AH48" s="53"/>
      <c r="AI48" s="54"/>
      <c r="AJ48" s="54"/>
      <c r="AK48" s="54"/>
      <c r="AL48" s="54" t="s">
        <v>239</v>
      </c>
      <c r="AM48" s="55" t="s">
        <v>239</v>
      </c>
      <c r="AN48" s="81"/>
      <c r="AO48" s="81"/>
      <c r="AP48" s="81"/>
      <c r="AQ48" s="81"/>
      <c r="AR48" s="81"/>
      <c r="AS48" s="81"/>
      <c r="AT48" s="81"/>
    </row>
    <row r="49" spans="1:46" ht="15.75" x14ac:dyDescent="0.25">
      <c r="A49" s="81"/>
      <c r="B49" s="566"/>
      <c r="C49" s="566"/>
      <c r="D49" s="567"/>
      <c r="E49" s="655"/>
      <c r="F49" s="656"/>
      <c r="G49" s="656"/>
      <c r="H49" s="656"/>
      <c r="I49" s="657"/>
      <c r="J49" s="74" t="s">
        <v>239</v>
      </c>
      <c r="K49" s="75"/>
      <c r="L49" s="75"/>
      <c r="M49" s="75"/>
      <c r="N49" s="75"/>
      <c r="O49" s="76"/>
      <c r="P49" s="74"/>
      <c r="Q49" s="75"/>
      <c r="R49" s="75"/>
      <c r="S49" s="75"/>
      <c r="T49" s="75"/>
      <c r="U49" s="76"/>
      <c r="V49" s="65"/>
      <c r="W49" s="66"/>
      <c r="X49" s="66"/>
      <c r="Y49" s="66"/>
      <c r="Z49" s="66"/>
      <c r="AA49" s="67"/>
      <c r="AB49" s="50"/>
      <c r="AC49" s="51"/>
      <c r="AD49" s="51"/>
      <c r="AE49" s="51"/>
      <c r="AF49" s="51"/>
      <c r="AG49" s="52"/>
      <c r="AH49" s="53"/>
      <c r="AI49" s="54"/>
      <c r="AJ49" s="54"/>
      <c r="AK49" s="54"/>
      <c r="AL49" s="54" t="s">
        <v>239</v>
      </c>
      <c r="AM49" s="55" t="s">
        <v>239</v>
      </c>
      <c r="AN49" s="81"/>
      <c r="AO49" s="81"/>
      <c r="AP49" s="81"/>
      <c r="AQ49" s="81"/>
      <c r="AR49" s="81"/>
      <c r="AS49" s="81"/>
      <c r="AT49" s="81"/>
    </row>
    <row r="50" spans="1:46" ht="15.75" x14ac:dyDescent="0.25">
      <c r="A50" s="81"/>
      <c r="B50" s="566"/>
      <c r="C50" s="566"/>
      <c r="D50" s="567"/>
      <c r="E50" s="655"/>
      <c r="F50" s="656"/>
      <c r="G50" s="656"/>
      <c r="H50" s="656"/>
      <c r="I50" s="657"/>
      <c r="J50" s="74" t="s">
        <v>239</v>
      </c>
      <c r="K50" s="75"/>
      <c r="L50" s="75"/>
      <c r="M50" s="75"/>
      <c r="N50" s="75"/>
      <c r="O50" s="76"/>
      <c r="P50" s="74"/>
      <c r="Q50" s="75"/>
      <c r="R50" s="75"/>
      <c r="S50" s="75"/>
      <c r="T50" s="75"/>
      <c r="U50" s="76"/>
      <c r="V50" s="65"/>
      <c r="W50" s="66"/>
      <c r="X50" s="66"/>
      <c r="Y50" s="66"/>
      <c r="Z50" s="66"/>
      <c r="AA50" s="67"/>
      <c r="AB50" s="50"/>
      <c r="AC50" s="51"/>
      <c r="AD50" s="51"/>
      <c r="AE50" s="51"/>
      <c r="AF50" s="51"/>
      <c r="AG50" s="52"/>
      <c r="AH50" s="53"/>
      <c r="AI50" s="54"/>
      <c r="AJ50" s="54"/>
      <c r="AK50" s="54"/>
      <c r="AL50" s="54" t="s">
        <v>239</v>
      </c>
      <c r="AM50" s="55" t="s">
        <v>239</v>
      </c>
      <c r="AN50" s="81"/>
      <c r="AO50" s="81"/>
      <c r="AP50" s="81"/>
      <c r="AQ50" s="81"/>
      <c r="AR50" s="81"/>
      <c r="AS50" s="81"/>
      <c r="AT50" s="81"/>
    </row>
    <row r="51" spans="1:46" ht="15.75" x14ac:dyDescent="0.25">
      <c r="A51" s="81"/>
      <c r="B51" s="566"/>
      <c r="C51" s="566"/>
      <c r="D51" s="567"/>
      <c r="E51" s="655"/>
      <c r="F51" s="656"/>
      <c r="G51" s="656"/>
      <c r="H51" s="656"/>
      <c r="I51" s="657"/>
      <c r="J51" s="74" t="s">
        <v>239</v>
      </c>
      <c r="K51" s="75"/>
      <c r="L51" s="75"/>
      <c r="M51" s="75"/>
      <c r="N51" s="75"/>
      <c r="O51" s="76"/>
      <c r="P51" s="74"/>
      <c r="Q51" s="75"/>
      <c r="R51" s="75"/>
      <c r="S51" s="75"/>
      <c r="T51" s="75"/>
      <c r="U51" s="76"/>
      <c r="V51" s="65"/>
      <c r="W51" s="66"/>
      <c r="X51" s="66"/>
      <c r="Y51" s="66"/>
      <c r="Z51" s="66"/>
      <c r="AA51" s="67"/>
      <c r="AB51" s="50"/>
      <c r="AC51" s="51"/>
      <c r="AD51" s="51"/>
      <c r="AE51" s="51"/>
      <c r="AF51" s="51"/>
      <c r="AG51" s="52"/>
      <c r="AH51" s="53"/>
      <c r="AI51" s="54"/>
      <c r="AJ51" s="54"/>
      <c r="AK51" s="54"/>
      <c r="AL51" s="54" t="s">
        <v>239</v>
      </c>
      <c r="AM51" s="55" t="s">
        <v>239</v>
      </c>
      <c r="AN51" s="81"/>
      <c r="AO51" s="81"/>
      <c r="AP51" s="81"/>
      <c r="AQ51" s="81"/>
      <c r="AR51" s="81"/>
      <c r="AS51" s="81"/>
      <c r="AT51" s="81"/>
    </row>
    <row r="52" spans="1:46" ht="15.75" x14ac:dyDescent="0.25">
      <c r="A52" s="81"/>
      <c r="B52" s="566"/>
      <c r="C52" s="566"/>
      <c r="D52" s="567"/>
      <c r="E52" s="655"/>
      <c r="F52" s="656"/>
      <c r="G52" s="656"/>
      <c r="H52" s="656"/>
      <c r="I52" s="657"/>
      <c r="J52" s="74" t="s">
        <v>239</v>
      </c>
      <c r="K52" s="75"/>
      <c r="L52" s="75"/>
      <c r="M52" s="75"/>
      <c r="N52" s="75"/>
      <c r="O52" s="76"/>
      <c r="P52" s="74"/>
      <c r="Q52" s="75"/>
      <c r="R52" s="75"/>
      <c r="S52" s="75"/>
      <c r="T52" s="75"/>
      <c r="U52" s="76"/>
      <c r="V52" s="65"/>
      <c r="W52" s="66"/>
      <c r="X52" s="66"/>
      <c r="Y52" s="66"/>
      <c r="Z52" s="66"/>
      <c r="AA52" s="67"/>
      <c r="AB52" s="50"/>
      <c r="AC52" s="51"/>
      <c r="AD52" s="51"/>
      <c r="AE52" s="51"/>
      <c r="AF52" s="51"/>
      <c r="AG52" s="52"/>
      <c r="AH52" s="53"/>
      <c r="AI52" s="54"/>
      <c r="AJ52" s="54"/>
      <c r="AK52" s="54"/>
      <c r="AL52" s="54" t="s">
        <v>239</v>
      </c>
      <c r="AM52" s="55" t="s">
        <v>239</v>
      </c>
      <c r="AN52" s="81"/>
      <c r="AO52" s="81"/>
      <c r="AP52" s="81"/>
      <c r="AQ52" s="81"/>
      <c r="AR52" s="81"/>
      <c r="AS52" s="81"/>
      <c r="AT52" s="81"/>
    </row>
    <row r="53" spans="1:46" ht="15.75" x14ac:dyDescent="0.25">
      <c r="A53" s="81"/>
      <c r="B53" s="566"/>
      <c r="C53" s="566"/>
      <c r="D53" s="567"/>
      <c r="E53" s="655"/>
      <c r="F53" s="656"/>
      <c r="G53" s="656"/>
      <c r="H53" s="656"/>
      <c r="I53" s="657"/>
      <c r="J53" s="74" t="s">
        <v>239</v>
      </c>
      <c r="K53" s="75"/>
      <c r="L53" s="75"/>
      <c r="M53" s="75"/>
      <c r="N53" s="75"/>
      <c r="O53" s="76"/>
      <c r="P53" s="74"/>
      <c r="Q53" s="75"/>
      <c r="R53" s="75"/>
      <c r="S53" s="75"/>
      <c r="T53" s="75"/>
      <c r="U53" s="76"/>
      <c r="V53" s="65"/>
      <c r="W53" s="66"/>
      <c r="X53" s="66"/>
      <c r="Y53" s="66"/>
      <c r="Z53" s="66"/>
      <c r="AA53" s="67"/>
      <c r="AB53" s="50"/>
      <c r="AC53" s="51"/>
      <c r="AD53" s="51"/>
      <c r="AE53" s="51"/>
      <c r="AF53" s="51"/>
      <c r="AG53" s="52"/>
      <c r="AH53" s="53"/>
      <c r="AI53" s="54"/>
      <c r="AJ53" s="54"/>
      <c r="AK53" s="54"/>
      <c r="AL53" s="54" t="s">
        <v>239</v>
      </c>
      <c r="AM53" s="55" t="s">
        <v>239</v>
      </c>
      <c r="AN53" s="81"/>
      <c r="AO53" s="81"/>
      <c r="AP53" s="81"/>
      <c r="AQ53" s="81"/>
      <c r="AR53" s="81"/>
      <c r="AS53" s="81"/>
      <c r="AT53" s="81"/>
    </row>
    <row r="54" spans="1:46" ht="15.75" x14ac:dyDescent="0.25">
      <c r="A54" s="81"/>
      <c r="B54" s="566"/>
      <c r="C54" s="566"/>
      <c r="D54" s="567"/>
      <c r="E54" s="655"/>
      <c r="F54" s="656"/>
      <c r="G54" s="656"/>
      <c r="H54" s="656"/>
      <c r="I54" s="657"/>
      <c r="J54" s="74" t="s">
        <v>239</v>
      </c>
      <c r="K54" s="75" t="s">
        <v>239</v>
      </c>
      <c r="L54" s="75" t="s">
        <v>239</v>
      </c>
      <c r="M54" s="75" t="s">
        <v>239</v>
      </c>
      <c r="N54" s="75" t="s">
        <v>239</v>
      </c>
      <c r="O54" s="76" t="s">
        <v>239</v>
      </c>
      <c r="P54" s="74" t="s">
        <v>239</v>
      </c>
      <c r="Q54" s="75" t="s">
        <v>239</v>
      </c>
      <c r="R54" s="75" t="s">
        <v>239</v>
      </c>
      <c r="S54" s="75" t="s">
        <v>239</v>
      </c>
      <c r="T54" s="75" t="s">
        <v>239</v>
      </c>
      <c r="U54" s="76" t="s">
        <v>239</v>
      </c>
      <c r="V54" s="65" t="s">
        <v>239</v>
      </c>
      <c r="W54" s="66" t="s">
        <v>239</v>
      </c>
      <c r="X54" s="66" t="s">
        <v>239</v>
      </c>
      <c r="Y54" s="66" t="s">
        <v>239</v>
      </c>
      <c r="Z54" s="66" t="s">
        <v>239</v>
      </c>
      <c r="AA54" s="67" t="s">
        <v>239</v>
      </c>
      <c r="AB54" s="50" t="s">
        <v>239</v>
      </c>
      <c r="AC54" s="51" t="s">
        <v>239</v>
      </c>
      <c r="AD54" s="51" t="s">
        <v>239</v>
      </c>
      <c r="AE54" s="51" t="s">
        <v>239</v>
      </c>
      <c r="AF54" s="51" t="s">
        <v>239</v>
      </c>
      <c r="AG54" s="52" t="s">
        <v>239</v>
      </c>
      <c r="AH54" s="53" t="s">
        <v>239</v>
      </c>
      <c r="AI54" s="54" t="s">
        <v>239</v>
      </c>
      <c r="AJ54" s="54" t="s">
        <v>239</v>
      </c>
      <c r="AK54" s="54" t="s">
        <v>239</v>
      </c>
      <c r="AL54" s="54" t="s">
        <v>239</v>
      </c>
      <c r="AM54" s="55" t="s">
        <v>239</v>
      </c>
      <c r="AN54" s="81"/>
      <c r="AO54" s="81"/>
      <c r="AP54" s="81"/>
      <c r="AQ54" s="81"/>
      <c r="AR54" s="81"/>
      <c r="AS54" s="81"/>
      <c r="AT54" s="81"/>
    </row>
    <row r="55" spans="1:46" ht="16.5" thickBot="1" x14ac:dyDescent="0.3">
      <c r="A55" s="81"/>
      <c r="B55" s="566"/>
      <c r="C55" s="566"/>
      <c r="D55" s="567"/>
      <c r="E55" s="658"/>
      <c r="F55" s="659"/>
      <c r="G55" s="659"/>
      <c r="H55" s="659"/>
      <c r="I55" s="660"/>
      <c r="J55" s="77" t="s">
        <v>239</v>
      </c>
      <c r="K55" s="78" t="s">
        <v>239</v>
      </c>
      <c r="L55" s="78" t="s">
        <v>239</v>
      </c>
      <c r="M55" s="78" t="s">
        <v>239</v>
      </c>
      <c r="N55" s="78" t="s">
        <v>239</v>
      </c>
      <c r="O55" s="79" t="s">
        <v>239</v>
      </c>
      <c r="P55" s="77" t="s">
        <v>239</v>
      </c>
      <c r="Q55" s="78" t="s">
        <v>239</v>
      </c>
      <c r="R55" s="78" t="s">
        <v>239</v>
      </c>
      <c r="S55" s="78" t="s">
        <v>239</v>
      </c>
      <c r="T55" s="78" t="s">
        <v>239</v>
      </c>
      <c r="U55" s="79" t="s">
        <v>239</v>
      </c>
      <c r="V55" s="68" t="s">
        <v>239</v>
      </c>
      <c r="W55" s="69" t="s">
        <v>239</v>
      </c>
      <c r="X55" s="69" t="s">
        <v>239</v>
      </c>
      <c r="Y55" s="69" t="s">
        <v>239</v>
      </c>
      <c r="Z55" s="69" t="s">
        <v>239</v>
      </c>
      <c r="AA55" s="70" t="s">
        <v>239</v>
      </c>
      <c r="AB55" s="56" t="s">
        <v>239</v>
      </c>
      <c r="AC55" s="57" t="s">
        <v>239</v>
      </c>
      <c r="AD55" s="57" t="s">
        <v>239</v>
      </c>
      <c r="AE55" s="57" t="s">
        <v>239</v>
      </c>
      <c r="AF55" s="57" t="s">
        <v>239</v>
      </c>
      <c r="AG55" s="58" t="s">
        <v>239</v>
      </c>
      <c r="AH55" s="59" t="s">
        <v>239</v>
      </c>
      <c r="AI55" s="60" t="s">
        <v>239</v>
      </c>
      <c r="AJ55" s="60" t="s">
        <v>239</v>
      </c>
      <c r="AK55" s="60" t="s">
        <v>239</v>
      </c>
      <c r="AL55" s="60" t="s">
        <v>239</v>
      </c>
      <c r="AM55" s="61" t="s">
        <v>239</v>
      </c>
      <c r="AN55" s="81"/>
      <c r="AO55" s="81"/>
      <c r="AP55" s="81"/>
      <c r="AQ55" s="81"/>
      <c r="AR55" s="81"/>
      <c r="AS55" s="81"/>
      <c r="AT55" s="81"/>
    </row>
    <row r="56" spans="1:46" x14ac:dyDescent="0.25">
      <c r="A56" s="81"/>
      <c r="B56" s="81"/>
      <c r="C56" s="81"/>
      <c r="D56" s="81"/>
      <c r="E56" s="81"/>
      <c r="F56" s="81"/>
      <c r="G56" s="81"/>
      <c r="H56" s="81"/>
      <c r="I56" s="81"/>
      <c r="J56" s="652" t="s">
        <v>143</v>
      </c>
      <c r="K56" s="653"/>
      <c r="L56" s="653"/>
      <c r="M56" s="653"/>
      <c r="N56" s="653"/>
      <c r="O56" s="654"/>
      <c r="P56" s="652" t="s">
        <v>144</v>
      </c>
      <c r="Q56" s="653"/>
      <c r="R56" s="653"/>
      <c r="S56" s="653"/>
      <c r="T56" s="653"/>
      <c r="U56" s="654"/>
      <c r="V56" s="652" t="s">
        <v>145</v>
      </c>
      <c r="W56" s="653"/>
      <c r="X56" s="653"/>
      <c r="Y56" s="653"/>
      <c r="Z56" s="653"/>
      <c r="AA56" s="654"/>
      <c r="AB56" s="652" t="s">
        <v>146</v>
      </c>
      <c r="AC56" s="698"/>
      <c r="AD56" s="653"/>
      <c r="AE56" s="653"/>
      <c r="AF56" s="653"/>
      <c r="AG56" s="654"/>
      <c r="AH56" s="652" t="s">
        <v>147</v>
      </c>
      <c r="AI56" s="653"/>
      <c r="AJ56" s="653"/>
      <c r="AK56" s="653"/>
      <c r="AL56" s="653"/>
      <c r="AM56" s="654"/>
      <c r="AN56" s="81"/>
      <c r="AO56" s="81"/>
      <c r="AP56" s="81"/>
      <c r="AQ56" s="81"/>
      <c r="AR56" s="81"/>
      <c r="AS56" s="81"/>
      <c r="AT56" s="81"/>
    </row>
    <row r="57" spans="1:46" x14ac:dyDescent="0.25">
      <c r="A57" s="81"/>
      <c r="B57" s="81"/>
      <c r="C57" s="81"/>
      <c r="D57" s="81"/>
      <c r="E57" s="81"/>
      <c r="F57" s="81"/>
      <c r="G57" s="81"/>
      <c r="H57" s="81"/>
      <c r="I57" s="81"/>
      <c r="J57" s="655"/>
      <c r="K57" s="656"/>
      <c r="L57" s="656"/>
      <c r="M57" s="656"/>
      <c r="N57" s="656"/>
      <c r="O57" s="657"/>
      <c r="P57" s="655"/>
      <c r="Q57" s="656"/>
      <c r="R57" s="656"/>
      <c r="S57" s="656"/>
      <c r="T57" s="656"/>
      <c r="U57" s="657"/>
      <c r="V57" s="655"/>
      <c r="W57" s="656"/>
      <c r="X57" s="656"/>
      <c r="Y57" s="656"/>
      <c r="Z57" s="656"/>
      <c r="AA57" s="657"/>
      <c r="AB57" s="655"/>
      <c r="AC57" s="656"/>
      <c r="AD57" s="656"/>
      <c r="AE57" s="656"/>
      <c r="AF57" s="656"/>
      <c r="AG57" s="657"/>
      <c r="AH57" s="655"/>
      <c r="AI57" s="656"/>
      <c r="AJ57" s="656"/>
      <c r="AK57" s="656"/>
      <c r="AL57" s="656"/>
      <c r="AM57" s="657"/>
      <c r="AN57" s="81"/>
      <c r="AO57" s="81"/>
      <c r="AP57" s="81"/>
      <c r="AQ57" s="81"/>
      <c r="AR57" s="81"/>
      <c r="AS57" s="81"/>
      <c r="AT57" s="81"/>
    </row>
    <row r="58" spans="1:46" x14ac:dyDescent="0.25">
      <c r="A58" s="81"/>
      <c r="B58" s="81"/>
      <c r="C58" s="81"/>
      <c r="D58" s="81"/>
      <c r="E58" s="81"/>
      <c r="F58" s="81"/>
      <c r="G58" s="81"/>
      <c r="H58" s="81"/>
      <c r="I58" s="81"/>
      <c r="J58" s="655"/>
      <c r="K58" s="656"/>
      <c r="L58" s="656"/>
      <c r="M58" s="656"/>
      <c r="N58" s="656"/>
      <c r="O58" s="657"/>
      <c r="P58" s="655"/>
      <c r="Q58" s="656"/>
      <c r="R58" s="656"/>
      <c r="S58" s="656"/>
      <c r="T58" s="656"/>
      <c r="U58" s="657"/>
      <c r="V58" s="655"/>
      <c r="W58" s="656"/>
      <c r="X58" s="656"/>
      <c r="Y58" s="656"/>
      <c r="Z58" s="656"/>
      <c r="AA58" s="657"/>
      <c r="AB58" s="655"/>
      <c r="AC58" s="656"/>
      <c r="AD58" s="656"/>
      <c r="AE58" s="656"/>
      <c r="AF58" s="656"/>
      <c r="AG58" s="657"/>
      <c r="AH58" s="655"/>
      <c r="AI58" s="656"/>
      <c r="AJ58" s="656"/>
      <c r="AK58" s="656"/>
      <c r="AL58" s="656"/>
      <c r="AM58" s="657"/>
      <c r="AN58" s="81"/>
      <c r="AO58" s="81"/>
      <c r="AP58" s="81"/>
      <c r="AQ58" s="81"/>
      <c r="AR58" s="81"/>
      <c r="AS58" s="81"/>
      <c r="AT58" s="81"/>
    </row>
    <row r="59" spans="1:46" x14ac:dyDescent="0.25">
      <c r="A59" s="81"/>
      <c r="B59" s="81"/>
      <c r="C59" s="81"/>
      <c r="D59" s="81"/>
      <c r="E59" s="81"/>
      <c r="F59" s="81"/>
      <c r="G59" s="81"/>
      <c r="H59" s="81"/>
      <c r="I59" s="81"/>
      <c r="J59" s="655"/>
      <c r="K59" s="656"/>
      <c r="L59" s="656"/>
      <c r="M59" s="656"/>
      <c r="N59" s="656"/>
      <c r="O59" s="657"/>
      <c r="P59" s="655"/>
      <c r="Q59" s="656"/>
      <c r="R59" s="656"/>
      <c r="S59" s="656"/>
      <c r="T59" s="656"/>
      <c r="U59" s="657"/>
      <c r="V59" s="655"/>
      <c r="W59" s="656"/>
      <c r="X59" s="656"/>
      <c r="Y59" s="656"/>
      <c r="Z59" s="656"/>
      <c r="AA59" s="657"/>
      <c r="AB59" s="655"/>
      <c r="AC59" s="656"/>
      <c r="AD59" s="656"/>
      <c r="AE59" s="656"/>
      <c r="AF59" s="656"/>
      <c r="AG59" s="657"/>
      <c r="AH59" s="655"/>
      <c r="AI59" s="656"/>
      <c r="AJ59" s="656"/>
      <c r="AK59" s="656"/>
      <c r="AL59" s="656"/>
      <c r="AM59" s="657"/>
      <c r="AN59" s="81"/>
      <c r="AO59" s="81"/>
      <c r="AP59" s="81"/>
      <c r="AQ59" s="81"/>
      <c r="AR59" s="81"/>
      <c r="AS59" s="81"/>
      <c r="AT59" s="81"/>
    </row>
    <row r="60" spans="1:46" x14ac:dyDescent="0.25">
      <c r="A60" s="81"/>
      <c r="B60" s="81"/>
      <c r="C60" s="81"/>
      <c r="D60" s="81"/>
      <c r="E60" s="81"/>
      <c r="F60" s="81"/>
      <c r="G60" s="81"/>
      <c r="H60" s="81"/>
      <c r="I60" s="81"/>
      <c r="J60" s="655"/>
      <c r="K60" s="656"/>
      <c r="L60" s="656"/>
      <c r="M60" s="656"/>
      <c r="N60" s="656"/>
      <c r="O60" s="657"/>
      <c r="P60" s="655"/>
      <c r="Q60" s="656"/>
      <c r="R60" s="656"/>
      <c r="S60" s="656"/>
      <c r="T60" s="656"/>
      <c r="U60" s="657"/>
      <c r="V60" s="655"/>
      <c r="W60" s="656"/>
      <c r="X60" s="656"/>
      <c r="Y60" s="656"/>
      <c r="Z60" s="656"/>
      <c r="AA60" s="657"/>
      <c r="AB60" s="655"/>
      <c r="AC60" s="656"/>
      <c r="AD60" s="656"/>
      <c r="AE60" s="656"/>
      <c r="AF60" s="656"/>
      <c r="AG60" s="657"/>
      <c r="AH60" s="655"/>
      <c r="AI60" s="656"/>
      <c r="AJ60" s="656"/>
      <c r="AK60" s="656"/>
      <c r="AL60" s="656"/>
      <c r="AM60" s="657"/>
      <c r="AN60" s="81"/>
      <c r="AO60" s="81"/>
      <c r="AP60" s="81"/>
      <c r="AQ60" s="81"/>
      <c r="AR60" s="81"/>
      <c r="AS60" s="81"/>
      <c r="AT60" s="81"/>
    </row>
    <row r="61" spans="1:46" ht="15.75" thickBot="1" x14ac:dyDescent="0.3">
      <c r="A61" s="81"/>
      <c r="B61" s="81"/>
      <c r="C61" s="81"/>
      <c r="D61" s="81"/>
      <c r="E61" s="81"/>
      <c r="F61" s="81"/>
      <c r="G61" s="81"/>
      <c r="H61" s="81"/>
      <c r="I61" s="81"/>
      <c r="J61" s="658"/>
      <c r="K61" s="659"/>
      <c r="L61" s="659"/>
      <c r="M61" s="659"/>
      <c r="N61" s="659"/>
      <c r="O61" s="660"/>
      <c r="P61" s="658"/>
      <c r="Q61" s="659"/>
      <c r="R61" s="659"/>
      <c r="S61" s="659"/>
      <c r="T61" s="659"/>
      <c r="U61" s="660"/>
      <c r="V61" s="658"/>
      <c r="W61" s="659"/>
      <c r="X61" s="659"/>
      <c r="Y61" s="659"/>
      <c r="Z61" s="659"/>
      <c r="AA61" s="660"/>
      <c r="AB61" s="658"/>
      <c r="AC61" s="659"/>
      <c r="AD61" s="659"/>
      <c r="AE61" s="659"/>
      <c r="AF61" s="659"/>
      <c r="AG61" s="660"/>
      <c r="AH61" s="658"/>
      <c r="AI61" s="659"/>
      <c r="AJ61" s="659"/>
      <c r="AK61" s="659"/>
      <c r="AL61" s="659"/>
      <c r="AM61" s="660"/>
      <c r="AN61" s="81"/>
      <c r="AO61" s="81"/>
      <c r="AP61" s="81"/>
      <c r="AQ61" s="81"/>
      <c r="AR61" s="81"/>
      <c r="AS61" s="81"/>
      <c r="AT61" s="81"/>
    </row>
  </sheetData>
  <mergeCells count="17">
    <mergeCell ref="J56:O61"/>
    <mergeCell ref="P56:U61"/>
    <mergeCell ref="V56:AA61"/>
    <mergeCell ref="AB56:AG61"/>
    <mergeCell ref="AH56:AM61"/>
    <mergeCell ref="B2:I4"/>
    <mergeCell ref="J2:AM4"/>
    <mergeCell ref="B6:D55"/>
    <mergeCell ref="E6:I15"/>
    <mergeCell ref="AO6:AT15"/>
    <mergeCell ref="E16:I25"/>
    <mergeCell ref="AO16:AT25"/>
    <mergeCell ref="E26:I35"/>
    <mergeCell ref="AO26:AT35"/>
    <mergeCell ref="E36:I45"/>
    <mergeCell ref="AO36:AT45"/>
    <mergeCell ref="E46:I5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80" zoomScaleNormal="80" workbookViewId="0">
      <selection activeCell="C5" sqref="C5"/>
    </sheetView>
  </sheetViews>
  <sheetFormatPr baseColWidth="10" defaultColWidth="11.42578125" defaultRowHeight="15" x14ac:dyDescent="0.25"/>
  <cols>
    <col min="2" max="2" width="24.140625" customWidth="1"/>
    <col min="3" max="3" width="70.140625" customWidth="1"/>
    <col min="4" max="4" width="29.85546875" customWidth="1"/>
  </cols>
  <sheetData>
    <row r="1" spans="1:37" ht="23.25" x14ac:dyDescent="0.25">
      <c r="A1" s="81"/>
      <c r="B1" s="526" t="s">
        <v>149</v>
      </c>
      <c r="C1" s="526"/>
      <c r="D1" s="526"/>
      <c r="E1" s="81"/>
      <c r="F1" s="81"/>
      <c r="G1" s="81"/>
      <c r="H1" s="81"/>
      <c r="I1" s="81"/>
      <c r="J1" s="81"/>
      <c r="K1" s="81"/>
      <c r="L1" s="81"/>
      <c r="M1" s="81"/>
      <c r="N1" s="81"/>
      <c r="O1" s="81"/>
      <c r="P1" s="81"/>
      <c r="Q1" s="81"/>
      <c r="R1" s="81"/>
      <c r="S1" s="81"/>
      <c r="T1" s="81"/>
      <c r="U1" s="81"/>
      <c r="V1" s="81"/>
      <c r="W1" s="81"/>
      <c r="X1" s="81"/>
      <c r="Y1" s="81"/>
      <c r="Z1" s="81"/>
      <c r="AA1" s="81"/>
      <c r="AB1" s="81"/>
      <c r="AC1" s="81"/>
      <c r="AD1" s="81"/>
      <c r="AE1" s="81"/>
    </row>
    <row r="2" spans="1:37" x14ac:dyDescent="0.25">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row>
    <row r="3" spans="1:37" ht="25.5" x14ac:dyDescent="0.25">
      <c r="A3" s="81"/>
      <c r="B3" s="10"/>
      <c r="C3" s="11" t="s">
        <v>150</v>
      </c>
      <c r="D3" s="11" t="s">
        <v>133</v>
      </c>
      <c r="E3" s="81"/>
      <c r="F3" s="81"/>
      <c r="G3" s="81"/>
      <c r="H3" s="81"/>
      <c r="I3" s="81"/>
      <c r="J3" s="81"/>
      <c r="K3" s="81"/>
      <c r="L3" s="81"/>
      <c r="M3" s="81"/>
      <c r="N3" s="81"/>
      <c r="O3" s="81"/>
      <c r="P3" s="81"/>
      <c r="Q3" s="81"/>
      <c r="R3" s="81"/>
      <c r="S3" s="81"/>
      <c r="T3" s="81"/>
      <c r="U3" s="81"/>
      <c r="V3" s="81"/>
      <c r="W3" s="81"/>
      <c r="X3" s="81"/>
      <c r="Y3" s="81"/>
      <c r="Z3" s="81"/>
      <c r="AA3" s="81"/>
      <c r="AB3" s="81"/>
      <c r="AC3" s="81"/>
      <c r="AD3" s="81"/>
      <c r="AE3" s="81"/>
    </row>
    <row r="4" spans="1:37" ht="51" x14ac:dyDescent="0.25">
      <c r="A4" s="81"/>
      <c r="B4" s="12" t="s">
        <v>151</v>
      </c>
      <c r="C4" s="13" t="s">
        <v>152</v>
      </c>
      <c r="D4" s="14">
        <v>0.2</v>
      </c>
      <c r="E4" s="81"/>
      <c r="F4" s="81"/>
      <c r="G4" s="81"/>
      <c r="H4" s="81"/>
      <c r="I4" s="81"/>
      <c r="J4" s="81"/>
      <c r="K4" s="81"/>
      <c r="L4" s="81"/>
      <c r="M4" s="81"/>
      <c r="N4" s="81"/>
      <c r="O4" s="81"/>
      <c r="P4" s="81"/>
      <c r="Q4" s="81"/>
      <c r="R4" s="81"/>
      <c r="S4" s="81"/>
      <c r="T4" s="81"/>
      <c r="U4" s="81"/>
      <c r="V4" s="81"/>
      <c r="W4" s="81"/>
      <c r="X4" s="81"/>
      <c r="Y4" s="81"/>
      <c r="Z4" s="81"/>
      <c r="AA4" s="81"/>
      <c r="AB4" s="81"/>
      <c r="AC4" s="81"/>
      <c r="AD4" s="81"/>
      <c r="AE4" s="81"/>
    </row>
    <row r="5" spans="1:37" ht="51" x14ac:dyDescent="0.25">
      <c r="A5" s="81"/>
      <c r="B5" s="15" t="s">
        <v>153</v>
      </c>
      <c r="C5" s="16" t="s">
        <v>154</v>
      </c>
      <c r="D5" s="17">
        <v>0.4</v>
      </c>
      <c r="E5" s="81"/>
      <c r="F5" s="81"/>
      <c r="G5" s="81"/>
      <c r="H5" s="81"/>
      <c r="I5" s="81"/>
      <c r="J5" s="81"/>
      <c r="K5" s="81"/>
      <c r="L5" s="81"/>
      <c r="M5" s="81"/>
      <c r="N5" s="81"/>
      <c r="O5" s="81"/>
      <c r="P5" s="81"/>
      <c r="Q5" s="81"/>
      <c r="R5" s="81"/>
      <c r="S5" s="81"/>
      <c r="T5" s="81"/>
      <c r="U5" s="81"/>
      <c r="V5" s="81"/>
      <c r="W5" s="81"/>
      <c r="X5" s="81"/>
      <c r="Y5" s="81"/>
      <c r="Z5" s="81"/>
      <c r="AA5" s="81"/>
      <c r="AB5" s="81"/>
      <c r="AC5" s="81"/>
      <c r="AD5" s="81"/>
      <c r="AE5" s="81"/>
    </row>
    <row r="6" spans="1:37" ht="51" x14ac:dyDescent="0.25">
      <c r="A6" s="81"/>
      <c r="B6" s="18" t="s">
        <v>155</v>
      </c>
      <c r="C6" s="16" t="s">
        <v>156</v>
      </c>
      <c r="D6" s="17">
        <v>0.6</v>
      </c>
      <c r="E6" s="81"/>
      <c r="F6" s="81"/>
      <c r="G6" s="81"/>
      <c r="H6" s="81"/>
      <c r="I6" s="81"/>
      <c r="J6" s="81"/>
      <c r="K6" s="81"/>
      <c r="L6" s="81"/>
      <c r="M6" s="81"/>
      <c r="N6" s="81"/>
      <c r="O6" s="81"/>
      <c r="P6" s="81"/>
      <c r="Q6" s="81"/>
      <c r="R6" s="81"/>
      <c r="S6" s="81"/>
      <c r="T6" s="81"/>
      <c r="U6" s="81"/>
      <c r="V6" s="81"/>
      <c r="W6" s="81"/>
      <c r="X6" s="81"/>
      <c r="Y6" s="81"/>
      <c r="Z6" s="81"/>
      <c r="AA6" s="81"/>
      <c r="AB6" s="81"/>
      <c r="AC6" s="81"/>
      <c r="AD6" s="81"/>
      <c r="AE6" s="81"/>
    </row>
    <row r="7" spans="1:37" ht="76.5" x14ac:dyDescent="0.25">
      <c r="A7" s="81"/>
      <c r="B7" s="19" t="s">
        <v>157</v>
      </c>
      <c r="C7" s="16" t="s">
        <v>158</v>
      </c>
      <c r="D7" s="17">
        <v>0.8</v>
      </c>
      <c r="E7" s="81"/>
      <c r="F7" s="81"/>
      <c r="G7" s="81"/>
      <c r="H7" s="81"/>
      <c r="I7" s="81"/>
      <c r="J7" s="81"/>
      <c r="K7" s="81"/>
      <c r="L7" s="81"/>
      <c r="M7" s="81"/>
      <c r="N7" s="81"/>
      <c r="O7" s="81"/>
      <c r="P7" s="81"/>
      <c r="Q7" s="81"/>
      <c r="R7" s="81"/>
      <c r="S7" s="81"/>
      <c r="T7" s="81"/>
      <c r="U7" s="81"/>
      <c r="V7" s="81"/>
      <c r="W7" s="81"/>
      <c r="X7" s="81"/>
      <c r="Y7" s="81"/>
      <c r="Z7" s="81"/>
      <c r="AA7" s="81"/>
      <c r="AB7" s="81"/>
      <c r="AC7" s="81"/>
      <c r="AD7" s="81"/>
      <c r="AE7" s="81"/>
    </row>
    <row r="8" spans="1:37" ht="51" x14ac:dyDescent="0.25">
      <c r="A8" s="81"/>
      <c r="B8" s="20" t="s">
        <v>159</v>
      </c>
      <c r="C8" s="16" t="s">
        <v>160</v>
      </c>
      <c r="D8" s="17">
        <v>1</v>
      </c>
      <c r="E8" s="81"/>
      <c r="F8" s="81"/>
      <c r="G8" s="81"/>
      <c r="H8" s="81"/>
      <c r="I8" s="81"/>
      <c r="J8" s="81"/>
      <c r="K8" s="81"/>
      <c r="L8" s="81"/>
      <c r="M8" s="81"/>
      <c r="N8" s="81"/>
      <c r="O8" s="81"/>
      <c r="P8" s="81"/>
      <c r="Q8" s="81"/>
      <c r="R8" s="81"/>
      <c r="S8" s="81"/>
      <c r="T8" s="81"/>
      <c r="U8" s="81"/>
      <c r="V8" s="81"/>
      <c r="W8" s="81"/>
      <c r="X8" s="81"/>
      <c r="Y8" s="81"/>
      <c r="Z8" s="81"/>
      <c r="AA8" s="81"/>
      <c r="AB8" s="81"/>
      <c r="AC8" s="81"/>
      <c r="AD8" s="81"/>
      <c r="AE8" s="81"/>
    </row>
    <row r="9" spans="1:37" x14ac:dyDescent="0.25">
      <c r="A9" s="81"/>
      <c r="B9" s="101"/>
      <c r="C9" s="101"/>
      <c r="D9" s="10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row>
    <row r="10" spans="1:37" ht="16.5" x14ac:dyDescent="0.25">
      <c r="A10" s="81"/>
      <c r="B10" s="102"/>
      <c r="C10" s="101"/>
      <c r="D10" s="101"/>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row>
    <row r="11" spans="1:37" x14ac:dyDescent="0.25">
      <c r="A11" s="81"/>
      <c r="B11" s="101"/>
      <c r="C11" s="101"/>
      <c r="D11" s="10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row>
    <row r="12" spans="1:37" x14ac:dyDescent="0.25">
      <c r="A12" s="81"/>
      <c r="B12" s="101"/>
      <c r="C12" s="101"/>
      <c r="D12" s="10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row>
    <row r="13" spans="1:37" x14ac:dyDescent="0.25">
      <c r="A13" s="81"/>
      <c r="B13" s="101"/>
      <c r="C13" s="101"/>
      <c r="D13" s="10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row>
    <row r="14" spans="1:37" x14ac:dyDescent="0.25">
      <c r="A14" s="81"/>
      <c r="B14" s="101"/>
      <c r="C14" s="101"/>
      <c r="D14" s="10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row>
    <row r="15" spans="1:37" x14ac:dyDescent="0.25">
      <c r="A15" s="81"/>
      <c r="B15" s="101"/>
      <c r="C15" s="101"/>
      <c r="D15" s="101"/>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row>
    <row r="16" spans="1:37" x14ac:dyDescent="0.25">
      <c r="A16" s="81"/>
      <c r="B16" s="101"/>
      <c r="C16" s="101"/>
      <c r="D16" s="101"/>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row>
    <row r="17" spans="1:37" x14ac:dyDescent="0.25">
      <c r="A17" s="81"/>
      <c r="B17" s="101"/>
      <c r="C17" s="101"/>
      <c r="D17" s="101"/>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row>
    <row r="18" spans="1:37" x14ac:dyDescent="0.25">
      <c r="A18" s="81"/>
      <c r="B18" s="101"/>
      <c r="C18" s="101"/>
      <c r="D18" s="101"/>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row>
    <row r="19" spans="1:37" x14ac:dyDescent="0.25">
      <c r="A19" s="81"/>
      <c r="B19" s="81"/>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row>
    <row r="20" spans="1:37" x14ac:dyDescent="0.25">
      <c r="A20" s="81"/>
      <c r="B20" s="81"/>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row>
    <row r="21" spans="1:37" x14ac:dyDescent="0.25">
      <c r="A21" s="81"/>
      <c r="B21" s="81"/>
      <c r="C21" s="81"/>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row>
    <row r="22" spans="1:37" x14ac:dyDescent="0.25">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row>
    <row r="23" spans="1:37" x14ac:dyDescent="0.25">
      <c r="A23" s="81"/>
      <c r="B23" s="81"/>
      <c r="C23" s="81"/>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row>
    <row r="24" spans="1:37" x14ac:dyDescent="0.25">
      <c r="A24" s="81"/>
      <c r="B24" s="81"/>
      <c r="C24" s="81"/>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row>
    <row r="25" spans="1:37" x14ac:dyDescent="0.25">
      <c r="A25" s="81"/>
      <c r="B25" s="81"/>
      <c r="C25" s="8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row>
    <row r="26" spans="1:37" x14ac:dyDescent="0.25">
      <c r="A26" s="81"/>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row>
    <row r="27" spans="1:37" x14ac:dyDescent="0.25">
      <c r="A27" s="81"/>
      <c r="B27" s="81"/>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row>
    <row r="28" spans="1:37" x14ac:dyDescent="0.25">
      <c r="A28" s="81"/>
      <c r="B28" s="81"/>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row>
    <row r="29" spans="1:37" x14ac:dyDescent="0.25">
      <c r="A29" s="81"/>
      <c r="B29" s="81"/>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row>
    <row r="30" spans="1:37" x14ac:dyDescent="0.25">
      <c r="A30" s="81"/>
      <c r="B30" s="8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row>
    <row r="31" spans="1:37" x14ac:dyDescent="0.25">
      <c r="A31" s="81"/>
      <c r="B31" s="81"/>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row>
    <row r="32" spans="1:37" x14ac:dyDescent="0.25">
      <c r="A32" s="81"/>
      <c r="B32" s="8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row>
    <row r="33" spans="1:31" x14ac:dyDescent="0.25">
      <c r="A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row>
    <row r="34" spans="1:31" x14ac:dyDescent="0.25">
      <c r="A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row>
    <row r="35" spans="1:31" x14ac:dyDescent="0.25">
      <c r="A35" s="81"/>
    </row>
    <row r="36" spans="1:31" x14ac:dyDescent="0.25">
      <c r="A36" s="81"/>
    </row>
    <row r="37" spans="1:31" x14ac:dyDescent="0.25">
      <c r="A37" s="81"/>
    </row>
    <row r="38" spans="1:31" x14ac:dyDescent="0.25">
      <c r="A38" s="81"/>
    </row>
    <row r="39" spans="1:31" x14ac:dyDescent="0.25">
      <c r="A39" s="81"/>
    </row>
    <row r="40" spans="1:31" x14ac:dyDescent="0.25">
      <c r="A40" s="81"/>
    </row>
    <row r="41" spans="1:31" x14ac:dyDescent="0.25">
      <c r="A41" s="81"/>
    </row>
    <row r="42" spans="1:31" x14ac:dyDescent="0.25">
      <c r="A42" s="81"/>
    </row>
    <row r="43" spans="1:31" x14ac:dyDescent="0.25">
      <c r="A43" s="81"/>
    </row>
    <row r="44" spans="1:31" x14ac:dyDescent="0.25">
      <c r="A44" s="81"/>
    </row>
    <row r="45" spans="1:31" x14ac:dyDescent="0.25">
      <c r="A45" s="81"/>
    </row>
    <row r="46" spans="1:31" x14ac:dyDescent="0.25">
      <c r="A46" s="81"/>
    </row>
    <row r="47" spans="1:31" x14ac:dyDescent="0.25">
      <c r="A47" s="81"/>
    </row>
    <row r="48" spans="1:31" x14ac:dyDescent="0.25">
      <c r="A48" s="81"/>
    </row>
    <row r="49" spans="1:1" x14ac:dyDescent="0.25">
      <c r="A49" s="81"/>
    </row>
    <row r="50" spans="1:1" x14ac:dyDescent="0.25">
      <c r="A50" s="81"/>
    </row>
    <row r="51" spans="1:1" x14ac:dyDescent="0.25">
      <c r="A51" s="81"/>
    </row>
    <row r="52" spans="1:1" x14ac:dyDescent="0.25">
      <c r="A52" s="81"/>
    </row>
    <row r="53" spans="1:1" x14ac:dyDescent="0.25">
      <c r="A53" s="81"/>
    </row>
    <row r="54" spans="1:1" x14ac:dyDescent="0.25">
      <c r="A54" s="81"/>
    </row>
    <row r="55" spans="1:1" x14ac:dyDescent="0.25">
      <c r="A55" s="81"/>
    </row>
  </sheetData>
  <mergeCells count="1">
    <mergeCell ref="B1:D1"/>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50" zoomScaleNormal="50" workbookViewId="0">
      <selection activeCell="D6" sqref="D6"/>
    </sheetView>
  </sheetViews>
  <sheetFormatPr baseColWidth="10" defaultColWidth="11.42578125"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1"/>
      <c r="B1" s="699" t="s">
        <v>161</v>
      </c>
      <c r="C1" s="699"/>
      <c r="D1" s="699"/>
      <c r="E1" s="81"/>
      <c r="F1" s="81"/>
      <c r="G1" s="81"/>
      <c r="H1" s="81"/>
      <c r="I1" s="81"/>
      <c r="J1" s="81"/>
      <c r="K1" s="81"/>
      <c r="L1" s="81"/>
      <c r="M1" s="81"/>
      <c r="N1" s="81"/>
      <c r="O1" s="81"/>
      <c r="P1" s="81"/>
      <c r="Q1" s="81"/>
      <c r="R1" s="81"/>
      <c r="S1" s="81"/>
      <c r="T1" s="81"/>
      <c r="U1" s="81"/>
    </row>
    <row r="2" spans="1:21" x14ac:dyDescent="0.25">
      <c r="A2" s="81"/>
      <c r="B2" s="81"/>
      <c r="C2" s="81"/>
      <c r="D2" s="81"/>
      <c r="E2" s="81"/>
      <c r="F2" s="81"/>
      <c r="G2" s="81"/>
      <c r="H2" s="81"/>
      <c r="I2" s="81"/>
      <c r="J2" s="81"/>
      <c r="K2" s="81"/>
      <c r="L2" s="81"/>
      <c r="M2" s="81"/>
      <c r="N2" s="81"/>
      <c r="O2" s="81"/>
      <c r="P2" s="81"/>
      <c r="Q2" s="81"/>
      <c r="R2" s="81"/>
      <c r="S2" s="81"/>
      <c r="T2" s="81"/>
      <c r="U2" s="81"/>
    </row>
    <row r="3" spans="1:21" ht="30" x14ac:dyDescent="0.25">
      <c r="A3" s="81"/>
      <c r="B3" s="98"/>
      <c r="C3" s="34" t="s">
        <v>162</v>
      </c>
      <c r="D3" s="34" t="s">
        <v>163</v>
      </c>
      <c r="E3" s="81"/>
      <c r="F3" s="81"/>
      <c r="G3" s="81"/>
      <c r="H3" s="81"/>
      <c r="I3" s="81"/>
      <c r="J3" s="81"/>
      <c r="K3" s="81"/>
      <c r="L3" s="81"/>
      <c r="M3" s="81"/>
      <c r="N3" s="81"/>
      <c r="O3" s="81"/>
      <c r="P3" s="81"/>
      <c r="Q3" s="81"/>
      <c r="R3" s="81"/>
      <c r="S3" s="81"/>
      <c r="T3" s="81"/>
      <c r="U3" s="81"/>
    </row>
    <row r="4" spans="1:21" ht="33.75" x14ac:dyDescent="0.25">
      <c r="A4" s="97" t="s">
        <v>164</v>
      </c>
      <c r="B4" s="37" t="s">
        <v>165</v>
      </c>
      <c r="C4" s="42" t="s">
        <v>166</v>
      </c>
      <c r="D4" s="35" t="s">
        <v>167</v>
      </c>
      <c r="E4" s="81"/>
      <c r="F4" s="81"/>
      <c r="G4" s="81"/>
      <c r="H4" s="81"/>
      <c r="I4" s="81"/>
      <c r="J4" s="81"/>
      <c r="K4" s="81"/>
      <c r="L4" s="81"/>
      <c r="M4" s="81"/>
      <c r="N4" s="81"/>
      <c r="O4" s="81"/>
      <c r="P4" s="81"/>
      <c r="Q4" s="81"/>
      <c r="R4" s="81"/>
      <c r="S4" s="81"/>
      <c r="T4" s="81"/>
      <c r="U4" s="81"/>
    </row>
    <row r="5" spans="1:21" ht="67.5" x14ac:dyDescent="0.25">
      <c r="A5" s="97" t="s">
        <v>168</v>
      </c>
      <c r="B5" s="38" t="s">
        <v>169</v>
      </c>
      <c r="C5" s="43" t="s">
        <v>170</v>
      </c>
      <c r="D5" s="36" t="s">
        <v>485</v>
      </c>
      <c r="E5" s="81"/>
      <c r="F5" s="81"/>
      <c r="G5" s="81"/>
      <c r="H5" s="81"/>
      <c r="I5" s="81"/>
      <c r="J5" s="81"/>
      <c r="K5" s="81"/>
      <c r="L5" s="81"/>
      <c r="M5" s="81"/>
      <c r="N5" s="81"/>
      <c r="O5" s="81"/>
      <c r="P5" s="81"/>
      <c r="Q5" s="81"/>
      <c r="R5" s="81"/>
      <c r="S5" s="81"/>
      <c r="T5" s="81"/>
      <c r="U5" s="81"/>
    </row>
    <row r="6" spans="1:21" ht="67.5" x14ac:dyDescent="0.25">
      <c r="A6" s="97" t="s">
        <v>139</v>
      </c>
      <c r="B6" s="39" t="s">
        <v>172</v>
      </c>
      <c r="C6" s="43" t="s">
        <v>173</v>
      </c>
      <c r="D6" s="36" t="s">
        <v>174</v>
      </c>
      <c r="E6" s="81"/>
      <c r="F6" s="81"/>
      <c r="G6" s="81"/>
      <c r="H6" s="81"/>
      <c r="I6" s="81"/>
      <c r="J6" s="81"/>
      <c r="K6" s="81"/>
      <c r="L6" s="81"/>
      <c r="M6" s="81"/>
      <c r="N6" s="81"/>
      <c r="O6" s="81"/>
      <c r="P6" s="81"/>
      <c r="Q6" s="81"/>
      <c r="R6" s="81"/>
      <c r="S6" s="81"/>
      <c r="T6" s="81"/>
      <c r="U6" s="81"/>
    </row>
    <row r="7" spans="1:21" ht="101.25" x14ac:dyDescent="0.25">
      <c r="A7" s="97" t="s">
        <v>175</v>
      </c>
      <c r="B7" s="40" t="s">
        <v>176</v>
      </c>
      <c r="C7" s="43" t="s">
        <v>177</v>
      </c>
      <c r="D7" s="36" t="s">
        <v>178</v>
      </c>
      <c r="E7" s="81"/>
      <c r="F7" s="81"/>
      <c r="G7" s="81"/>
      <c r="H7" s="81"/>
      <c r="I7" s="81"/>
      <c r="J7" s="81"/>
      <c r="K7" s="81"/>
      <c r="L7" s="81"/>
      <c r="M7" s="81"/>
      <c r="N7" s="81"/>
      <c r="O7" s="81"/>
      <c r="P7" s="81"/>
      <c r="Q7" s="81"/>
      <c r="R7" s="81"/>
      <c r="S7" s="81"/>
      <c r="T7" s="81"/>
      <c r="U7" s="81"/>
    </row>
    <row r="8" spans="1:21" ht="67.5" x14ac:dyDescent="0.25">
      <c r="A8" s="97" t="s">
        <v>179</v>
      </c>
      <c r="B8" s="41" t="s">
        <v>180</v>
      </c>
      <c r="C8" s="43" t="s">
        <v>181</v>
      </c>
      <c r="D8" s="36" t="s">
        <v>182</v>
      </c>
      <c r="E8" s="81"/>
      <c r="F8" s="81"/>
      <c r="G8" s="81"/>
      <c r="H8" s="81"/>
      <c r="I8" s="81"/>
      <c r="J8" s="81"/>
      <c r="K8" s="81"/>
      <c r="L8" s="81"/>
      <c r="M8" s="81"/>
      <c r="N8" s="81"/>
      <c r="O8" s="81"/>
      <c r="P8" s="81"/>
      <c r="Q8" s="81"/>
      <c r="R8" s="81"/>
      <c r="S8" s="81"/>
      <c r="T8" s="81"/>
      <c r="U8" s="81"/>
    </row>
    <row r="9" spans="1:21" ht="20.25" x14ac:dyDescent="0.25">
      <c r="A9" s="97"/>
      <c r="B9" s="97"/>
      <c r="C9" s="99"/>
      <c r="D9" s="99"/>
      <c r="E9" s="81"/>
      <c r="F9" s="81"/>
      <c r="G9" s="81"/>
      <c r="H9" s="81"/>
      <c r="I9" s="81"/>
      <c r="J9" s="81"/>
      <c r="K9" s="81"/>
      <c r="L9" s="81"/>
      <c r="M9" s="81"/>
      <c r="N9" s="81"/>
      <c r="O9" s="81"/>
      <c r="P9" s="81"/>
      <c r="Q9" s="81"/>
      <c r="R9" s="81"/>
      <c r="S9" s="81"/>
      <c r="T9" s="81"/>
      <c r="U9" s="81"/>
    </row>
    <row r="10" spans="1:21" ht="16.5" x14ac:dyDescent="0.25">
      <c r="A10" s="81"/>
      <c r="B10" s="100"/>
      <c r="C10" s="100"/>
      <c r="D10" s="100"/>
      <c r="E10" s="81"/>
      <c r="F10" s="81"/>
      <c r="G10" s="81"/>
      <c r="H10" s="81"/>
      <c r="I10" s="81"/>
      <c r="J10" s="81"/>
      <c r="K10" s="81"/>
      <c r="L10" s="81"/>
      <c r="M10" s="81"/>
      <c r="N10" s="81"/>
      <c r="O10" s="81"/>
      <c r="P10" s="81"/>
      <c r="Q10" s="81"/>
      <c r="R10" s="81"/>
      <c r="S10" s="81"/>
      <c r="T10" s="81"/>
      <c r="U10" s="81"/>
    </row>
    <row r="11" spans="1:21" x14ac:dyDescent="0.25">
      <c r="A11" s="81"/>
      <c r="B11" s="81" t="s">
        <v>183</v>
      </c>
      <c r="C11" s="81" t="s">
        <v>184</v>
      </c>
      <c r="D11" s="81" t="s">
        <v>185</v>
      </c>
      <c r="E11" s="81"/>
      <c r="F11" s="81"/>
      <c r="G11" s="81"/>
      <c r="H11" s="81"/>
      <c r="I11" s="81"/>
      <c r="J11" s="81"/>
      <c r="K11" s="81"/>
      <c r="L11" s="81"/>
      <c r="M11" s="81"/>
      <c r="N11" s="81"/>
      <c r="O11" s="81"/>
      <c r="P11" s="81"/>
      <c r="Q11" s="81"/>
      <c r="R11" s="81"/>
      <c r="S11" s="81"/>
      <c r="T11" s="81"/>
      <c r="U11" s="81"/>
    </row>
    <row r="12" spans="1:21" x14ac:dyDescent="0.25">
      <c r="A12" s="81"/>
      <c r="B12" s="81" t="s">
        <v>186</v>
      </c>
      <c r="C12" s="81" t="s">
        <v>122</v>
      </c>
      <c r="D12" s="81" t="s">
        <v>187</v>
      </c>
      <c r="E12" s="81"/>
      <c r="F12" s="81"/>
      <c r="G12" s="81"/>
      <c r="H12" s="81"/>
      <c r="I12" s="81"/>
      <c r="J12" s="81"/>
      <c r="K12" s="81"/>
      <c r="L12" s="81"/>
      <c r="M12" s="81"/>
      <c r="N12" s="81"/>
      <c r="O12" s="81"/>
      <c r="P12" s="81"/>
      <c r="Q12" s="81"/>
      <c r="R12" s="81"/>
      <c r="S12" s="81"/>
      <c r="T12" s="81"/>
      <c r="U12" s="81"/>
    </row>
    <row r="13" spans="1:21" x14ac:dyDescent="0.25">
      <c r="A13" s="81"/>
      <c r="B13" s="81"/>
      <c r="C13" s="81" t="s">
        <v>188</v>
      </c>
      <c r="D13" s="81" t="s">
        <v>130</v>
      </c>
      <c r="E13" s="81"/>
      <c r="F13" s="81"/>
      <c r="G13" s="81"/>
      <c r="H13" s="81"/>
      <c r="I13" s="81"/>
      <c r="J13" s="81"/>
      <c r="K13" s="81"/>
      <c r="L13" s="81"/>
      <c r="M13" s="81"/>
      <c r="N13" s="81"/>
      <c r="O13" s="81"/>
      <c r="P13" s="81"/>
      <c r="Q13" s="81"/>
      <c r="R13" s="81"/>
      <c r="S13" s="81"/>
      <c r="T13" s="81"/>
      <c r="U13" s="81"/>
    </row>
    <row r="14" spans="1:21" x14ac:dyDescent="0.25">
      <c r="A14" s="81"/>
      <c r="B14" s="81"/>
      <c r="C14" s="81" t="s">
        <v>131</v>
      </c>
      <c r="D14" s="81" t="s">
        <v>189</v>
      </c>
      <c r="E14" s="81"/>
      <c r="F14" s="81"/>
      <c r="G14" s="81"/>
      <c r="H14" s="81"/>
      <c r="I14" s="81"/>
      <c r="J14" s="81"/>
      <c r="K14" s="81"/>
      <c r="L14" s="81"/>
      <c r="M14" s="81"/>
      <c r="N14" s="81"/>
      <c r="O14" s="81"/>
      <c r="P14" s="81"/>
      <c r="Q14" s="81"/>
      <c r="R14" s="81"/>
      <c r="S14" s="81"/>
      <c r="T14" s="81"/>
      <c r="U14" s="81"/>
    </row>
    <row r="15" spans="1:21" x14ac:dyDescent="0.25">
      <c r="A15" s="81"/>
      <c r="B15" s="81"/>
      <c r="C15" s="81" t="s">
        <v>190</v>
      </c>
      <c r="D15" s="81" t="s">
        <v>191</v>
      </c>
      <c r="E15" s="81"/>
      <c r="F15" s="81"/>
      <c r="G15" s="81"/>
      <c r="H15" s="81"/>
      <c r="I15" s="81"/>
      <c r="J15" s="81"/>
      <c r="K15" s="81"/>
      <c r="L15" s="81"/>
      <c r="M15" s="81"/>
      <c r="N15" s="81"/>
      <c r="O15" s="81"/>
      <c r="P15" s="81"/>
      <c r="Q15" s="81"/>
      <c r="R15" s="81"/>
      <c r="S15" s="81"/>
      <c r="T15" s="81"/>
      <c r="U15" s="81"/>
    </row>
    <row r="16" spans="1:21" x14ac:dyDescent="0.25">
      <c r="A16" s="81"/>
      <c r="B16" s="81"/>
      <c r="C16" s="81"/>
      <c r="D16" s="81"/>
      <c r="E16" s="81"/>
      <c r="F16" s="81"/>
      <c r="G16" s="81"/>
      <c r="H16" s="81"/>
      <c r="I16" s="81"/>
      <c r="J16" s="81"/>
      <c r="K16" s="81"/>
      <c r="L16" s="81"/>
      <c r="M16" s="81"/>
      <c r="N16" s="81"/>
      <c r="O16" s="81"/>
    </row>
    <row r="17" spans="1:15" x14ac:dyDescent="0.25">
      <c r="A17" s="81"/>
      <c r="B17" s="81"/>
      <c r="C17" s="81"/>
      <c r="D17" s="81"/>
      <c r="E17" s="81"/>
      <c r="F17" s="81"/>
      <c r="G17" s="81"/>
      <c r="H17" s="81"/>
      <c r="I17" s="81"/>
      <c r="J17" s="81"/>
      <c r="K17" s="81"/>
      <c r="L17" s="81"/>
      <c r="M17" s="81"/>
      <c r="N17" s="81"/>
      <c r="O17" s="81"/>
    </row>
    <row r="18" spans="1:15" ht="27" x14ac:dyDescent="0.35">
      <c r="A18" s="81"/>
      <c r="B18" s="81"/>
      <c r="C18" s="151"/>
      <c r="D18" s="81"/>
      <c r="E18" s="81"/>
      <c r="F18" s="81"/>
      <c r="G18" s="81"/>
      <c r="H18" s="81"/>
      <c r="I18" s="81"/>
      <c r="J18" s="81"/>
      <c r="K18" s="81"/>
      <c r="L18" s="81"/>
      <c r="M18" s="81"/>
      <c r="N18" s="81"/>
      <c r="O18" s="81"/>
    </row>
    <row r="19" spans="1:15" ht="27" x14ac:dyDescent="0.35">
      <c r="A19" s="81"/>
      <c r="B19" s="81"/>
      <c r="C19" s="151"/>
      <c r="D19" s="81"/>
      <c r="E19" s="81"/>
      <c r="F19" s="81"/>
      <c r="G19" s="81"/>
      <c r="H19" s="81"/>
      <c r="I19" s="81"/>
      <c r="J19" s="81"/>
      <c r="K19" s="81"/>
      <c r="L19" s="81"/>
      <c r="M19" s="81"/>
      <c r="N19" s="81"/>
      <c r="O19" s="81"/>
    </row>
    <row r="20" spans="1:15" ht="27" x14ac:dyDescent="0.35">
      <c r="A20" s="81"/>
      <c r="B20" s="81"/>
      <c r="C20" s="151"/>
      <c r="D20" s="81"/>
      <c r="E20" s="81"/>
      <c r="F20" s="81"/>
      <c r="G20" s="81"/>
      <c r="H20" s="81"/>
      <c r="I20" s="81"/>
      <c r="J20" s="81"/>
      <c r="K20" s="81"/>
      <c r="L20" s="81"/>
      <c r="M20" s="81"/>
      <c r="N20" s="81"/>
      <c r="O20" s="81"/>
    </row>
    <row r="21" spans="1:15" x14ac:dyDescent="0.25">
      <c r="A21" s="81"/>
      <c r="B21" s="81"/>
      <c r="C21" s="81"/>
      <c r="D21" s="81"/>
      <c r="E21" s="81"/>
      <c r="F21" s="81"/>
      <c r="G21" s="81"/>
      <c r="H21" s="81"/>
      <c r="I21" s="81"/>
      <c r="J21" s="81"/>
      <c r="K21" s="81"/>
      <c r="L21" s="81"/>
      <c r="M21" s="81"/>
      <c r="N21" s="81"/>
      <c r="O21" s="81"/>
    </row>
    <row r="22" spans="1:15" ht="20.25" x14ac:dyDescent="0.25">
      <c r="A22" s="81"/>
      <c r="B22" s="81"/>
      <c r="C22" s="150"/>
      <c r="D22" s="150"/>
      <c r="E22" s="81"/>
      <c r="F22" s="81"/>
      <c r="G22" s="81"/>
      <c r="H22" s="81"/>
      <c r="I22" s="81"/>
      <c r="J22" s="81"/>
      <c r="K22" s="81"/>
      <c r="L22" s="81"/>
      <c r="M22" s="81"/>
      <c r="N22" s="81"/>
      <c r="O22" s="81"/>
    </row>
    <row r="23" spans="1:15" ht="27" x14ac:dyDescent="0.25">
      <c r="A23" s="81"/>
      <c r="B23" s="81"/>
      <c r="C23" s="152"/>
      <c r="D23" s="150"/>
      <c r="E23" s="81"/>
      <c r="F23" s="81"/>
      <c r="G23" s="81"/>
      <c r="H23" s="81"/>
      <c r="I23" s="81"/>
      <c r="J23" s="81"/>
      <c r="K23" s="81"/>
      <c r="L23" s="81"/>
      <c r="M23" s="81"/>
      <c r="N23" s="81"/>
      <c r="O23" s="81"/>
    </row>
    <row r="24" spans="1:15" ht="27" x14ac:dyDescent="0.25">
      <c r="A24" s="81"/>
      <c r="B24" s="81"/>
      <c r="C24" s="152"/>
      <c r="D24" s="150"/>
      <c r="E24" s="81"/>
      <c r="F24" s="81"/>
      <c r="G24" s="81"/>
      <c r="H24" s="81"/>
      <c r="I24" s="81"/>
      <c r="J24" s="81"/>
      <c r="K24" s="81"/>
      <c r="L24" s="81"/>
      <c r="M24" s="81"/>
      <c r="N24" s="81"/>
      <c r="O24" s="81"/>
    </row>
    <row r="25" spans="1:15" ht="27" x14ac:dyDescent="0.25">
      <c r="A25" s="81"/>
      <c r="B25" s="81"/>
      <c r="C25" s="152"/>
      <c r="D25" s="150"/>
      <c r="E25" s="81"/>
      <c r="F25" s="81"/>
      <c r="G25" s="81"/>
      <c r="H25" s="81"/>
      <c r="I25" s="81"/>
      <c r="J25" s="81"/>
      <c r="K25" s="81"/>
      <c r="L25" s="81"/>
      <c r="M25" s="81"/>
      <c r="N25" s="81"/>
      <c r="O25" s="81"/>
    </row>
    <row r="26" spans="1:15" ht="27" x14ac:dyDescent="0.25">
      <c r="A26" s="81"/>
      <c r="B26" s="81"/>
      <c r="C26" s="152"/>
      <c r="D26" s="150"/>
      <c r="E26" s="81"/>
      <c r="F26" s="81"/>
      <c r="G26" s="81"/>
      <c r="H26" s="81"/>
      <c r="I26" s="81"/>
      <c r="J26" s="81"/>
      <c r="K26" s="81"/>
      <c r="L26" s="81"/>
      <c r="M26" s="81"/>
      <c r="N26" s="81"/>
      <c r="O26" s="81"/>
    </row>
    <row r="27" spans="1:15" ht="27" x14ac:dyDescent="0.25">
      <c r="A27" s="81"/>
      <c r="B27" s="81"/>
      <c r="C27" s="152"/>
      <c r="D27" s="150"/>
      <c r="E27" s="81"/>
      <c r="F27" s="81"/>
      <c r="G27" s="81"/>
      <c r="H27" s="81"/>
      <c r="I27" s="81"/>
      <c r="J27" s="81"/>
      <c r="K27" s="81"/>
      <c r="L27" s="81"/>
      <c r="M27" s="81"/>
      <c r="N27" s="81"/>
      <c r="O27" s="81"/>
    </row>
    <row r="28" spans="1:15" ht="27" x14ac:dyDescent="0.25">
      <c r="A28" s="81"/>
      <c r="B28" s="81"/>
      <c r="C28" s="152"/>
      <c r="D28" s="150"/>
      <c r="E28" s="81"/>
      <c r="F28" s="81"/>
      <c r="G28" s="81"/>
      <c r="H28" s="81"/>
      <c r="I28" s="81"/>
      <c r="J28" s="81"/>
      <c r="K28" s="81"/>
      <c r="L28" s="81"/>
      <c r="M28" s="81"/>
      <c r="N28" s="81"/>
      <c r="O28" s="81"/>
    </row>
    <row r="29" spans="1:15" ht="27" x14ac:dyDescent="0.25">
      <c r="A29" s="81"/>
      <c r="B29" s="81"/>
      <c r="C29" s="152"/>
      <c r="D29" s="150"/>
      <c r="E29" s="81"/>
      <c r="F29" s="81"/>
      <c r="G29" s="81"/>
      <c r="H29" s="81"/>
      <c r="I29" s="81"/>
      <c r="J29" s="81"/>
      <c r="K29" s="81"/>
      <c r="L29" s="81"/>
      <c r="M29" s="81"/>
      <c r="N29" s="81"/>
      <c r="O29" s="81"/>
    </row>
    <row r="30" spans="1:15" ht="20.25" x14ac:dyDescent="0.25">
      <c r="A30" s="81"/>
      <c r="B30" s="81"/>
      <c r="C30" s="150"/>
      <c r="D30" s="150"/>
      <c r="E30" s="81"/>
      <c r="F30" s="81"/>
      <c r="G30" s="81"/>
      <c r="H30" s="81"/>
      <c r="I30" s="81"/>
      <c r="J30" s="81"/>
      <c r="K30" s="81"/>
      <c r="L30" s="81"/>
      <c r="M30" s="81"/>
      <c r="N30" s="81"/>
      <c r="O30" s="81"/>
    </row>
    <row r="31" spans="1:15" ht="20.25" x14ac:dyDescent="0.25">
      <c r="A31" s="81"/>
      <c r="B31" s="81"/>
      <c r="C31" s="150"/>
      <c r="D31" s="150"/>
      <c r="E31" s="81"/>
      <c r="F31" s="81"/>
      <c r="G31" s="81"/>
      <c r="H31" s="81"/>
      <c r="I31" s="81"/>
      <c r="J31" s="81"/>
      <c r="K31" s="81"/>
      <c r="L31" s="81"/>
      <c r="M31" s="81"/>
      <c r="N31" s="81"/>
      <c r="O31" s="81"/>
    </row>
    <row r="32" spans="1:15" ht="20.25" x14ac:dyDescent="0.25">
      <c r="A32" s="81"/>
      <c r="B32" s="81"/>
      <c r="C32" s="150"/>
      <c r="D32" s="150"/>
      <c r="E32" s="81"/>
      <c r="F32" s="81"/>
      <c r="G32" s="81"/>
      <c r="H32" s="81"/>
      <c r="I32" s="81"/>
      <c r="J32" s="81"/>
      <c r="K32" s="81"/>
      <c r="L32" s="81"/>
      <c r="M32" s="81"/>
      <c r="N32" s="81"/>
      <c r="O32" s="81"/>
    </row>
    <row r="33" spans="1:15" ht="20.25" x14ac:dyDescent="0.25">
      <c r="A33" s="81"/>
      <c r="B33" s="81"/>
      <c r="C33" s="150"/>
      <c r="D33" s="150"/>
      <c r="E33" s="81"/>
      <c r="F33" s="81"/>
      <c r="G33" s="81"/>
      <c r="H33" s="81"/>
      <c r="I33" s="81"/>
      <c r="J33" s="81"/>
      <c r="K33" s="81"/>
      <c r="L33" s="81"/>
      <c r="M33" s="81"/>
      <c r="N33" s="81"/>
      <c r="O33" s="81"/>
    </row>
    <row r="34" spans="1:15" ht="20.25" x14ac:dyDescent="0.25">
      <c r="A34" s="81"/>
      <c r="B34" s="81"/>
      <c r="C34" s="150"/>
      <c r="D34" s="150"/>
      <c r="E34" s="81"/>
      <c r="F34" s="81"/>
      <c r="G34" s="81"/>
      <c r="H34" s="81"/>
      <c r="I34" s="81"/>
      <c r="J34" s="81"/>
      <c r="K34" s="81"/>
      <c r="L34" s="81"/>
      <c r="M34" s="81"/>
      <c r="N34" s="81"/>
      <c r="O34" s="81"/>
    </row>
    <row r="35" spans="1:15" ht="20.25" x14ac:dyDescent="0.25">
      <c r="A35" s="81"/>
      <c r="B35" s="81"/>
      <c r="C35" s="150"/>
      <c r="D35" s="150"/>
      <c r="E35" s="81"/>
      <c r="F35" s="81"/>
      <c r="G35" s="81"/>
      <c r="H35" s="81"/>
      <c r="I35" s="81"/>
      <c r="J35" s="81"/>
      <c r="K35" s="81"/>
      <c r="L35" s="81"/>
      <c r="M35" s="81"/>
      <c r="N35" s="81"/>
      <c r="O35" s="81"/>
    </row>
    <row r="36" spans="1:15" ht="20.25" x14ac:dyDescent="0.25">
      <c r="A36" s="81"/>
      <c r="B36" s="81"/>
      <c r="C36" s="150"/>
      <c r="D36" s="150"/>
      <c r="E36" s="81"/>
      <c r="F36" s="81"/>
      <c r="G36" s="81"/>
      <c r="H36" s="81"/>
      <c r="I36" s="81"/>
      <c r="J36" s="81"/>
      <c r="K36" s="81"/>
      <c r="L36" s="81"/>
      <c r="M36" s="81"/>
      <c r="N36" s="81"/>
      <c r="O36" s="81"/>
    </row>
    <row r="37" spans="1:15" ht="20.25" x14ac:dyDescent="0.25">
      <c r="A37" s="81"/>
      <c r="B37" s="81"/>
      <c r="C37" s="150"/>
      <c r="D37" s="150"/>
      <c r="E37" s="81"/>
      <c r="F37" s="81"/>
      <c r="G37" s="81"/>
      <c r="H37" s="81"/>
      <c r="I37" s="81"/>
      <c r="J37" s="81"/>
      <c r="K37" s="81"/>
      <c r="L37" s="81"/>
      <c r="M37" s="81"/>
      <c r="N37" s="81"/>
      <c r="O37" s="81"/>
    </row>
    <row r="38" spans="1:15" ht="20.25" x14ac:dyDescent="0.25">
      <c r="A38" s="81"/>
      <c r="B38" s="81"/>
      <c r="C38" s="150"/>
      <c r="D38" s="150"/>
      <c r="E38" s="81"/>
      <c r="F38" s="81"/>
      <c r="G38" s="81"/>
      <c r="H38" s="81"/>
      <c r="I38" s="81"/>
      <c r="J38" s="81"/>
      <c r="K38" s="81"/>
      <c r="L38" s="81"/>
      <c r="M38" s="81"/>
      <c r="N38" s="81"/>
      <c r="O38" s="81"/>
    </row>
    <row r="39" spans="1:15" ht="20.25" x14ac:dyDescent="0.25">
      <c r="A39" s="81"/>
      <c r="B39" s="81"/>
      <c r="C39" s="150"/>
      <c r="D39" s="150"/>
      <c r="E39" s="81"/>
      <c r="F39" s="81"/>
      <c r="G39" s="81"/>
      <c r="H39" s="81"/>
      <c r="I39" s="81"/>
      <c r="J39" s="81"/>
      <c r="K39" s="81"/>
      <c r="L39" s="81"/>
      <c r="M39" s="81"/>
      <c r="N39" s="81"/>
      <c r="O39" s="81"/>
    </row>
    <row r="40" spans="1:15" ht="20.25" x14ac:dyDescent="0.25">
      <c r="A40" s="81"/>
      <c r="B40" s="81"/>
      <c r="C40" s="150"/>
      <c r="D40" s="150"/>
      <c r="E40" s="81"/>
      <c r="F40" s="81"/>
      <c r="G40" s="81"/>
      <c r="H40" s="81"/>
      <c r="I40" s="81"/>
      <c r="J40" s="81"/>
      <c r="K40" s="81"/>
      <c r="L40" s="81"/>
      <c r="M40" s="81"/>
      <c r="N40" s="81"/>
      <c r="O40" s="81"/>
    </row>
    <row r="41" spans="1:15" ht="20.25" x14ac:dyDescent="0.25">
      <c r="A41" s="97"/>
      <c r="B41" s="97"/>
      <c r="C41" s="99"/>
      <c r="D41" s="99"/>
      <c r="E41" s="81"/>
      <c r="F41" s="81"/>
      <c r="G41" s="81"/>
      <c r="H41" s="81"/>
      <c r="I41" s="81"/>
      <c r="J41" s="81"/>
      <c r="K41" s="81"/>
      <c r="L41" s="81"/>
      <c r="M41" s="81"/>
      <c r="N41" s="81"/>
      <c r="O41" s="81"/>
    </row>
    <row r="42" spans="1:15" ht="20.25" x14ac:dyDescent="0.25">
      <c r="A42" s="97"/>
      <c r="B42" s="97"/>
      <c r="C42" s="99"/>
      <c r="D42" s="99"/>
      <c r="E42" s="81"/>
      <c r="F42" s="81"/>
      <c r="G42" s="81"/>
      <c r="H42" s="81"/>
      <c r="I42" s="81"/>
      <c r="J42" s="81"/>
      <c r="K42" s="81"/>
      <c r="L42" s="81"/>
      <c r="M42" s="81"/>
      <c r="N42" s="81"/>
      <c r="O42" s="81"/>
    </row>
    <row r="43" spans="1:15" ht="20.25" x14ac:dyDescent="0.25">
      <c r="A43" s="97"/>
      <c r="B43" s="97"/>
      <c r="C43" s="99"/>
      <c r="D43" s="99"/>
      <c r="E43" s="81"/>
      <c r="F43" s="81"/>
      <c r="G43" s="81"/>
      <c r="H43" s="81"/>
      <c r="I43" s="81"/>
      <c r="J43" s="81"/>
      <c r="K43" s="81"/>
      <c r="L43" s="81"/>
      <c r="M43" s="81"/>
      <c r="N43" s="81"/>
      <c r="O43" s="81"/>
    </row>
    <row r="44" spans="1:15" ht="20.25" x14ac:dyDescent="0.25">
      <c r="A44" s="97"/>
      <c r="B44" s="97"/>
      <c r="C44" s="99"/>
      <c r="D44" s="99"/>
      <c r="E44" s="81"/>
      <c r="F44" s="81"/>
      <c r="G44" s="81"/>
      <c r="H44" s="81"/>
      <c r="I44" s="81"/>
      <c r="J44" s="81"/>
      <c r="K44" s="81"/>
      <c r="L44" s="81"/>
      <c r="M44" s="81"/>
      <c r="N44" s="81"/>
      <c r="O44" s="81"/>
    </row>
    <row r="45" spans="1:15" ht="20.25" x14ac:dyDescent="0.25">
      <c r="A45" s="97"/>
      <c r="B45" s="97"/>
      <c r="C45" s="99"/>
      <c r="D45" s="99"/>
      <c r="E45" s="81"/>
      <c r="F45" s="81"/>
      <c r="G45" s="81"/>
      <c r="H45" s="81"/>
      <c r="I45" s="81"/>
      <c r="J45" s="81"/>
      <c r="K45" s="81"/>
      <c r="L45" s="81"/>
      <c r="M45" s="81"/>
      <c r="N45" s="81"/>
      <c r="O45" s="81"/>
    </row>
    <row r="46" spans="1:15" ht="20.25" x14ac:dyDescent="0.25">
      <c r="A46" s="97"/>
      <c r="B46" s="97"/>
      <c r="C46" s="99"/>
      <c r="D46" s="99"/>
      <c r="E46" s="81"/>
      <c r="F46" s="81"/>
      <c r="G46" s="81"/>
      <c r="H46" s="81"/>
      <c r="I46" s="81"/>
      <c r="J46" s="81"/>
      <c r="K46" s="81"/>
      <c r="L46" s="81"/>
      <c r="M46" s="81"/>
      <c r="N46" s="81"/>
      <c r="O46" s="81"/>
    </row>
    <row r="47" spans="1:15" ht="20.25" x14ac:dyDescent="0.25">
      <c r="A47" s="97"/>
      <c r="B47" s="97"/>
      <c r="C47" s="99"/>
      <c r="D47" s="99"/>
      <c r="E47" s="81"/>
      <c r="F47" s="81"/>
      <c r="G47" s="81"/>
      <c r="H47" s="81"/>
      <c r="I47" s="81"/>
      <c r="J47" s="81"/>
      <c r="K47" s="81"/>
      <c r="L47" s="81"/>
      <c r="M47" s="81"/>
      <c r="N47" s="81"/>
      <c r="O47" s="81"/>
    </row>
    <row r="48" spans="1:15" ht="20.25" x14ac:dyDescent="0.25">
      <c r="A48" s="97"/>
      <c r="B48" s="97"/>
      <c r="C48" s="99"/>
      <c r="D48" s="99"/>
      <c r="E48" s="81"/>
      <c r="F48" s="81"/>
      <c r="G48" s="81"/>
      <c r="H48" s="81"/>
      <c r="I48" s="81"/>
      <c r="J48" s="81"/>
      <c r="K48" s="81"/>
      <c r="L48" s="81"/>
      <c r="M48" s="81"/>
      <c r="N48" s="81"/>
      <c r="O48" s="81"/>
    </row>
    <row r="49" spans="1:15" ht="20.25" x14ac:dyDescent="0.25">
      <c r="A49" s="97"/>
      <c r="B49" s="97"/>
      <c r="C49" s="99"/>
      <c r="D49" s="99"/>
      <c r="E49" s="81"/>
      <c r="F49" s="81"/>
      <c r="G49" s="81"/>
      <c r="H49" s="81"/>
      <c r="I49" s="81"/>
      <c r="J49" s="81"/>
      <c r="K49" s="81"/>
      <c r="L49" s="81"/>
      <c r="M49" s="81"/>
      <c r="N49" s="81"/>
      <c r="O49" s="81"/>
    </row>
    <row r="50" spans="1:15" ht="20.25" x14ac:dyDescent="0.25">
      <c r="A50" s="97"/>
      <c r="B50" s="97"/>
      <c r="C50" s="99"/>
      <c r="D50" s="99"/>
      <c r="E50" s="81"/>
      <c r="F50" s="81"/>
      <c r="G50" s="81"/>
      <c r="H50" s="81"/>
      <c r="I50" s="81"/>
      <c r="J50" s="81"/>
      <c r="K50" s="81"/>
      <c r="L50" s="81"/>
      <c r="M50" s="81"/>
      <c r="N50" s="81"/>
      <c r="O50" s="81"/>
    </row>
    <row r="51" spans="1:15" ht="20.25" x14ac:dyDescent="0.25">
      <c r="A51" s="97"/>
      <c r="B51" s="97"/>
      <c r="C51" s="99"/>
      <c r="D51" s="99"/>
      <c r="E51" s="81"/>
      <c r="F51" s="81"/>
      <c r="G51" s="81"/>
      <c r="H51" s="81"/>
      <c r="I51" s="81"/>
      <c r="J51" s="81"/>
      <c r="K51" s="81"/>
      <c r="L51" s="81"/>
      <c r="M51" s="81"/>
      <c r="N51" s="81"/>
      <c r="O51" s="81"/>
    </row>
    <row r="52" spans="1:15" ht="20.25" x14ac:dyDescent="0.25">
      <c r="A52" s="97"/>
      <c r="B52" s="22"/>
      <c r="C52" s="32"/>
      <c r="D52" s="32"/>
    </row>
    <row r="53" spans="1:15" ht="20.25" x14ac:dyDescent="0.25">
      <c r="A53" s="97"/>
      <c r="B53" s="22"/>
      <c r="C53" s="32"/>
      <c r="D53" s="32"/>
    </row>
    <row r="54" spans="1:15" ht="20.25" x14ac:dyDescent="0.25">
      <c r="A54" s="97"/>
      <c r="B54" s="22"/>
      <c r="C54" s="32"/>
      <c r="D54" s="32"/>
    </row>
    <row r="55" spans="1:15" ht="20.25" x14ac:dyDescent="0.25">
      <c r="A55" s="97"/>
      <c r="B55" s="22"/>
      <c r="C55" s="32"/>
      <c r="D55" s="32"/>
    </row>
    <row r="56" spans="1:15" ht="20.25" x14ac:dyDescent="0.25">
      <c r="A56" s="97"/>
      <c r="B56" s="22"/>
      <c r="C56" s="32"/>
      <c r="D56" s="32"/>
    </row>
    <row r="57" spans="1:15" ht="20.25" x14ac:dyDescent="0.25">
      <c r="A57" s="97"/>
      <c r="B57" s="22"/>
      <c r="C57" s="32"/>
      <c r="D57" s="32"/>
    </row>
    <row r="58" spans="1:15" ht="20.25" x14ac:dyDescent="0.25">
      <c r="A58" s="97"/>
      <c r="B58" s="22"/>
      <c r="C58" s="32"/>
      <c r="D58" s="32"/>
    </row>
    <row r="59" spans="1:15" ht="20.25" x14ac:dyDescent="0.25">
      <c r="A59" s="97"/>
      <c r="B59" s="22"/>
      <c r="C59" s="32"/>
      <c r="D59" s="32"/>
    </row>
    <row r="60" spans="1:15" ht="20.25" x14ac:dyDescent="0.25">
      <c r="A60" s="97"/>
      <c r="B60" s="22"/>
      <c r="C60" s="32"/>
      <c r="D60" s="32"/>
    </row>
    <row r="61" spans="1:15" ht="20.25" x14ac:dyDescent="0.25">
      <c r="A61" s="97"/>
      <c r="B61" s="22"/>
      <c r="C61" s="32"/>
      <c r="D61" s="32"/>
    </row>
    <row r="62" spans="1:15" ht="20.25" x14ac:dyDescent="0.25">
      <c r="A62" s="97"/>
      <c r="B62" s="22"/>
      <c r="C62" s="32"/>
      <c r="D62" s="32"/>
    </row>
    <row r="63" spans="1:15" ht="20.25" x14ac:dyDescent="0.25">
      <c r="A63" s="97"/>
      <c r="B63" s="22"/>
      <c r="C63" s="32"/>
      <c r="D63" s="32"/>
    </row>
    <row r="64" spans="1:15" ht="20.25" x14ac:dyDescent="0.25">
      <c r="A64" s="97"/>
      <c r="B64" s="22"/>
      <c r="C64" s="32"/>
      <c r="D64" s="32"/>
    </row>
    <row r="65" spans="1:4" ht="20.25" x14ac:dyDescent="0.25">
      <c r="A65" s="97"/>
      <c r="B65" s="22"/>
      <c r="C65" s="32"/>
      <c r="D65" s="32"/>
    </row>
    <row r="66" spans="1:4" ht="20.25" x14ac:dyDescent="0.25">
      <c r="A66" s="97"/>
      <c r="B66" s="22"/>
      <c r="C66" s="32"/>
      <c r="D66" s="32"/>
    </row>
    <row r="67" spans="1:4" ht="20.25" x14ac:dyDescent="0.25">
      <c r="A67" s="97"/>
      <c r="B67" s="22"/>
      <c r="C67" s="32"/>
      <c r="D67" s="32"/>
    </row>
    <row r="68" spans="1:4" ht="20.25" x14ac:dyDescent="0.25">
      <c r="A68" s="97"/>
      <c r="B68" s="22"/>
      <c r="C68" s="32"/>
      <c r="D68" s="32"/>
    </row>
    <row r="69" spans="1:4" ht="20.25" x14ac:dyDescent="0.25">
      <c r="A69" s="97"/>
      <c r="B69" s="22"/>
      <c r="C69" s="32"/>
      <c r="D69" s="32"/>
    </row>
    <row r="70" spans="1:4" ht="20.25" x14ac:dyDescent="0.25">
      <c r="A70" s="97"/>
      <c r="B70" s="22"/>
      <c r="C70" s="32"/>
      <c r="D70" s="32"/>
    </row>
    <row r="71" spans="1:4" ht="20.25" x14ac:dyDescent="0.25">
      <c r="A71" s="97"/>
      <c r="B71" s="22"/>
      <c r="C71" s="32"/>
      <c r="D71" s="32"/>
    </row>
    <row r="72" spans="1:4" ht="20.25" x14ac:dyDescent="0.25">
      <c r="A72" s="97"/>
      <c r="B72" s="22"/>
      <c r="C72" s="32"/>
      <c r="D72" s="32"/>
    </row>
    <row r="73" spans="1:4" ht="20.25" x14ac:dyDescent="0.25">
      <c r="A73" s="97"/>
      <c r="B73" s="22"/>
      <c r="C73" s="32"/>
      <c r="D73" s="32"/>
    </row>
    <row r="74" spans="1:4" ht="20.25" x14ac:dyDescent="0.25">
      <c r="A74" s="97"/>
      <c r="B74" s="22"/>
      <c r="C74" s="32"/>
      <c r="D74" s="32"/>
    </row>
    <row r="75" spans="1:4" ht="20.25" x14ac:dyDescent="0.25">
      <c r="A75" s="97"/>
      <c r="B75" s="22"/>
      <c r="C75" s="32"/>
      <c r="D75" s="32"/>
    </row>
    <row r="76" spans="1:4" ht="20.25" x14ac:dyDescent="0.25">
      <c r="A76" s="97"/>
      <c r="B76" s="22"/>
      <c r="C76" s="32"/>
      <c r="D76" s="32"/>
    </row>
    <row r="77" spans="1:4" ht="20.25" x14ac:dyDescent="0.25">
      <c r="A77" s="97"/>
      <c r="B77" s="22"/>
      <c r="C77" s="32"/>
      <c r="D77" s="32"/>
    </row>
    <row r="78" spans="1:4" ht="20.25" x14ac:dyDescent="0.25">
      <c r="A78" s="97"/>
      <c r="B78" s="22"/>
      <c r="C78" s="32"/>
      <c r="D78" s="32"/>
    </row>
    <row r="79" spans="1:4" ht="20.25" x14ac:dyDescent="0.25">
      <c r="A79" s="97"/>
      <c r="B79" s="22"/>
      <c r="C79" s="32"/>
      <c r="D79" s="32"/>
    </row>
    <row r="80" spans="1:4" ht="20.25" x14ac:dyDescent="0.25">
      <c r="A80" s="97"/>
      <c r="B80" s="22"/>
      <c r="C80" s="32"/>
      <c r="D80" s="32"/>
    </row>
    <row r="81" spans="1:4" ht="20.25" x14ac:dyDescent="0.25">
      <c r="A81" s="97"/>
      <c r="B81" s="22"/>
      <c r="C81" s="32"/>
      <c r="D81" s="32"/>
    </row>
    <row r="82" spans="1:4" ht="20.25" x14ac:dyDescent="0.25">
      <c r="A82" s="97"/>
      <c r="B82" s="22"/>
      <c r="C82" s="32"/>
      <c r="D82" s="32"/>
    </row>
    <row r="83" spans="1:4" ht="20.25" x14ac:dyDescent="0.25">
      <c r="A83" s="97"/>
      <c r="B83" s="22"/>
      <c r="C83" s="32"/>
      <c r="D83" s="32"/>
    </row>
    <row r="84" spans="1:4" ht="20.25" x14ac:dyDescent="0.25">
      <c r="A84" s="97"/>
      <c r="B84" s="22"/>
      <c r="C84" s="32"/>
      <c r="D84" s="32"/>
    </row>
    <row r="85" spans="1:4" ht="20.25" x14ac:dyDescent="0.25">
      <c r="A85" s="97"/>
      <c r="B85" s="22"/>
      <c r="C85" s="32"/>
      <c r="D85" s="32"/>
    </row>
    <row r="86" spans="1:4" ht="20.25" x14ac:dyDescent="0.25">
      <c r="A86" s="97"/>
      <c r="B86" s="22"/>
      <c r="C86" s="32"/>
      <c r="D86" s="32"/>
    </row>
    <row r="87" spans="1:4" ht="20.25" x14ac:dyDescent="0.25">
      <c r="A87" s="97"/>
      <c r="B87" s="22"/>
      <c r="C87" s="32"/>
      <c r="D87" s="32"/>
    </row>
    <row r="88" spans="1:4" ht="20.25" x14ac:dyDescent="0.25">
      <c r="A88" s="97"/>
      <c r="B88" s="22"/>
      <c r="C88" s="32"/>
      <c r="D88" s="32"/>
    </row>
    <row r="89" spans="1:4" ht="20.25" x14ac:dyDescent="0.25">
      <c r="A89" s="97"/>
      <c r="B89" s="22"/>
      <c r="C89" s="32"/>
      <c r="D89" s="32"/>
    </row>
    <row r="90" spans="1:4" ht="20.25" x14ac:dyDescent="0.25">
      <c r="A90" s="97"/>
      <c r="B90" s="22"/>
      <c r="C90" s="32"/>
      <c r="D90" s="32"/>
    </row>
    <row r="91" spans="1:4" ht="20.25" x14ac:dyDescent="0.25">
      <c r="A91" s="97"/>
      <c r="B91" s="22"/>
      <c r="C91" s="32"/>
      <c r="D91" s="32"/>
    </row>
    <row r="92" spans="1:4" ht="20.25" x14ac:dyDescent="0.25">
      <c r="A92" s="97"/>
      <c r="B92" s="22"/>
      <c r="C92" s="32"/>
      <c r="D92" s="32"/>
    </row>
    <row r="93" spans="1:4" ht="20.25" x14ac:dyDescent="0.25">
      <c r="A93" s="97"/>
      <c r="B93" s="22"/>
      <c r="C93" s="32"/>
      <c r="D93" s="32"/>
    </row>
    <row r="94" spans="1:4" ht="20.25" x14ac:dyDescent="0.25">
      <c r="A94" s="97"/>
      <c r="B94" s="22"/>
      <c r="C94" s="32"/>
      <c r="D94" s="32"/>
    </row>
    <row r="95" spans="1:4" ht="20.25" x14ac:dyDescent="0.25">
      <c r="A95" s="97"/>
      <c r="B95" s="22"/>
      <c r="C95" s="32"/>
      <c r="D95" s="32"/>
    </row>
    <row r="96" spans="1:4" ht="20.25" x14ac:dyDescent="0.25">
      <c r="A96" s="97"/>
      <c r="B96" s="22"/>
      <c r="C96" s="32"/>
      <c r="D96" s="32"/>
    </row>
    <row r="97" spans="1:4" ht="20.25" x14ac:dyDescent="0.25">
      <c r="A97" s="97"/>
      <c r="B97" s="22"/>
      <c r="C97" s="32"/>
      <c r="D97" s="32"/>
    </row>
    <row r="98" spans="1:4" ht="20.25" x14ac:dyDescent="0.25">
      <c r="A98" s="97"/>
      <c r="B98" s="22"/>
      <c r="C98" s="32"/>
      <c r="D98" s="32"/>
    </row>
    <row r="99" spans="1:4" ht="20.25" x14ac:dyDescent="0.25">
      <c r="A99" s="97"/>
      <c r="B99" s="22"/>
      <c r="C99" s="32"/>
      <c r="D99" s="32"/>
    </row>
    <row r="100" spans="1:4" ht="20.25" x14ac:dyDescent="0.25">
      <c r="A100" s="97"/>
      <c r="B100" s="22"/>
      <c r="C100" s="32"/>
      <c r="D100" s="32"/>
    </row>
    <row r="101" spans="1:4" ht="20.25" x14ac:dyDescent="0.25">
      <c r="A101" s="97"/>
      <c r="B101" s="22"/>
      <c r="C101" s="32"/>
      <c r="D101" s="32"/>
    </row>
    <row r="102" spans="1:4" ht="20.25" x14ac:dyDescent="0.25">
      <c r="A102" s="97"/>
      <c r="B102" s="22"/>
      <c r="C102" s="32"/>
      <c r="D102" s="32"/>
    </row>
    <row r="103" spans="1:4" ht="20.25" x14ac:dyDescent="0.25">
      <c r="A103" s="97"/>
      <c r="B103" s="22"/>
      <c r="C103" s="32"/>
      <c r="D103" s="32"/>
    </row>
    <row r="104" spans="1:4" ht="20.25" x14ac:dyDescent="0.25">
      <c r="A104" s="97"/>
      <c r="B104" s="22"/>
      <c r="C104" s="32"/>
      <c r="D104" s="32"/>
    </row>
    <row r="105" spans="1:4" ht="20.25" x14ac:dyDescent="0.25">
      <c r="A105" s="97"/>
      <c r="B105" s="22"/>
      <c r="C105" s="32"/>
      <c r="D105" s="32"/>
    </row>
    <row r="106" spans="1:4" ht="20.25" x14ac:dyDescent="0.25">
      <c r="A106" s="97"/>
      <c r="B106" s="22"/>
      <c r="C106" s="32"/>
      <c r="D106" s="32"/>
    </row>
    <row r="107" spans="1:4" ht="20.25" x14ac:dyDescent="0.25">
      <c r="A107" s="97"/>
      <c r="B107" s="22"/>
      <c r="C107" s="32"/>
      <c r="D107" s="32"/>
    </row>
    <row r="108" spans="1:4" ht="20.25" x14ac:dyDescent="0.25">
      <c r="A108" s="97"/>
      <c r="B108" s="22"/>
      <c r="C108" s="32"/>
      <c r="D108" s="32"/>
    </row>
    <row r="109" spans="1:4" ht="20.25" x14ac:dyDescent="0.25">
      <c r="A109" s="97"/>
      <c r="B109" s="22"/>
      <c r="C109" s="32"/>
      <c r="D109" s="32"/>
    </row>
    <row r="110" spans="1:4" ht="20.25" x14ac:dyDescent="0.25">
      <c r="A110" s="97"/>
      <c r="B110" s="22"/>
      <c r="C110" s="32"/>
      <c r="D110" s="32"/>
    </row>
    <row r="111" spans="1:4" ht="20.25" x14ac:dyDescent="0.25">
      <c r="A111" s="97"/>
      <c r="B111" s="22"/>
      <c r="C111" s="32"/>
      <c r="D111" s="32"/>
    </row>
    <row r="112" spans="1:4" ht="20.25" x14ac:dyDescent="0.25">
      <c r="A112" s="97"/>
      <c r="B112" s="22"/>
      <c r="C112" s="32"/>
      <c r="D112" s="32"/>
    </row>
    <row r="113" spans="1:4" ht="20.25" x14ac:dyDescent="0.25">
      <c r="A113" s="97"/>
      <c r="B113" s="22"/>
      <c r="C113" s="32"/>
      <c r="D113" s="32"/>
    </row>
    <row r="114" spans="1:4" ht="20.25" x14ac:dyDescent="0.25">
      <c r="A114" s="97"/>
      <c r="B114" s="22"/>
      <c r="C114" s="32"/>
      <c r="D114" s="32"/>
    </row>
    <row r="115" spans="1:4" ht="20.25" x14ac:dyDescent="0.25">
      <c r="A115" s="97"/>
      <c r="B115" s="22"/>
      <c r="C115" s="32"/>
      <c r="D115" s="32"/>
    </row>
    <row r="116" spans="1:4" ht="20.25" x14ac:dyDescent="0.25">
      <c r="A116" s="97"/>
      <c r="B116" s="22"/>
      <c r="C116" s="32"/>
      <c r="D116" s="32"/>
    </row>
    <row r="117" spans="1:4" ht="20.25" x14ac:dyDescent="0.25">
      <c r="A117" s="97"/>
      <c r="B117" s="22"/>
      <c r="C117" s="32"/>
      <c r="D117" s="32"/>
    </row>
    <row r="118" spans="1:4" ht="20.25" x14ac:dyDescent="0.25">
      <c r="A118" s="97"/>
      <c r="B118" s="22"/>
      <c r="C118" s="32"/>
      <c r="D118" s="32"/>
    </row>
    <row r="119" spans="1:4" ht="20.25" x14ac:dyDescent="0.25">
      <c r="A119" s="97"/>
      <c r="B119" s="22"/>
      <c r="C119" s="32"/>
      <c r="D119" s="32"/>
    </row>
    <row r="120" spans="1:4" ht="20.25" x14ac:dyDescent="0.25">
      <c r="A120" s="97"/>
      <c r="B120" s="22"/>
      <c r="C120" s="32"/>
      <c r="D120" s="32"/>
    </row>
    <row r="121" spans="1:4" ht="20.25" x14ac:dyDescent="0.25">
      <c r="A121" s="97"/>
      <c r="B121" s="22"/>
      <c r="C121" s="32"/>
      <c r="D121" s="32"/>
    </row>
    <row r="122" spans="1:4" ht="20.25" x14ac:dyDescent="0.25">
      <c r="A122" s="97"/>
      <c r="B122" s="22"/>
      <c r="C122" s="32"/>
      <c r="D122" s="32"/>
    </row>
    <row r="123" spans="1:4" ht="20.25" x14ac:dyDescent="0.25">
      <c r="A123" s="97"/>
      <c r="B123" s="22"/>
      <c r="C123" s="32"/>
      <c r="D123" s="32"/>
    </row>
    <row r="124" spans="1:4" ht="20.25" x14ac:dyDescent="0.25">
      <c r="A124" s="97"/>
      <c r="B124" s="22"/>
      <c r="C124" s="32"/>
      <c r="D124" s="32"/>
    </row>
    <row r="125" spans="1:4" ht="20.25" x14ac:dyDescent="0.25">
      <c r="A125" s="97"/>
      <c r="B125" s="22"/>
      <c r="C125" s="32"/>
      <c r="D125" s="32"/>
    </row>
    <row r="126" spans="1:4" ht="20.25" x14ac:dyDescent="0.25">
      <c r="A126" s="97"/>
      <c r="B126" s="22"/>
      <c r="C126" s="32"/>
      <c r="D126" s="32"/>
    </row>
    <row r="127" spans="1:4" ht="20.25" x14ac:dyDescent="0.25">
      <c r="A127" s="97"/>
      <c r="B127" s="22"/>
      <c r="C127" s="32"/>
      <c r="D127" s="32"/>
    </row>
    <row r="128" spans="1:4" ht="20.25" x14ac:dyDescent="0.25">
      <c r="A128" s="97"/>
      <c r="B128" s="22"/>
      <c r="C128" s="32"/>
      <c r="D128" s="32"/>
    </row>
    <row r="129" spans="1:4" ht="20.25" x14ac:dyDescent="0.25">
      <c r="A129" s="97"/>
      <c r="B129" s="22"/>
      <c r="C129" s="32"/>
      <c r="D129" s="32"/>
    </row>
    <row r="130" spans="1:4" ht="20.25" x14ac:dyDescent="0.25">
      <c r="A130" s="97"/>
      <c r="B130" s="22"/>
      <c r="C130" s="32"/>
      <c r="D130" s="32"/>
    </row>
    <row r="131" spans="1:4" ht="20.25" x14ac:dyDescent="0.25">
      <c r="A131" s="97"/>
      <c r="B131" s="22"/>
      <c r="C131" s="32"/>
      <c r="D131" s="32"/>
    </row>
    <row r="132" spans="1:4" ht="20.25" x14ac:dyDescent="0.25">
      <c r="A132" s="97"/>
      <c r="B132" s="22"/>
      <c r="C132" s="32"/>
      <c r="D132" s="32"/>
    </row>
    <row r="133" spans="1:4" ht="20.25" x14ac:dyDescent="0.25">
      <c r="A133" s="97"/>
      <c r="B133" s="22"/>
      <c r="C133" s="32"/>
      <c r="D133" s="32"/>
    </row>
    <row r="134" spans="1:4" ht="20.25" x14ac:dyDescent="0.25">
      <c r="A134" s="97"/>
      <c r="B134" s="22"/>
      <c r="C134" s="32"/>
      <c r="D134" s="32"/>
    </row>
    <row r="135" spans="1:4" ht="20.25" x14ac:dyDescent="0.25">
      <c r="A135" s="97"/>
      <c r="B135" s="22"/>
      <c r="C135" s="32"/>
      <c r="D135" s="32"/>
    </row>
    <row r="136" spans="1:4" ht="20.25" x14ac:dyDescent="0.25">
      <c r="A136" s="97"/>
      <c r="B136" s="22"/>
      <c r="C136" s="32"/>
      <c r="D136" s="32"/>
    </row>
    <row r="137" spans="1:4" ht="20.25" x14ac:dyDescent="0.25">
      <c r="A137" s="97"/>
      <c r="B137" s="22"/>
      <c r="C137" s="32"/>
      <c r="D137" s="32"/>
    </row>
    <row r="138" spans="1:4" ht="20.25" x14ac:dyDescent="0.25">
      <c r="A138" s="97"/>
      <c r="B138" s="22"/>
      <c r="C138" s="32"/>
      <c r="D138" s="32"/>
    </row>
    <row r="139" spans="1:4" ht="20.25" x14ac:dyDescent="0.25">
      <c r="A139" s="97"/>
      <c r="B139" s="22"/>
      <c r="C139" s="32"/>
      <c r="D139" s="32"/>
    </row>
    <row r="140" spans="1:4" ht="20.25" x14ac:dyDescent="0.25">
      <c r="A140" s="97"/>
      <c r="B140" s="22"/>
      <c r="C140" s="32"/>
      <c r="D140" s="32"/>
    </row>
    <row r="141" spans="1:4" ht="20.25" x14ac:dyDescent="0.25">
      <c r="A141" s="97"/>
      <c r="B141" s="22"/>
      <c r="C141" s="32"/>
      <c r="D141" s="32"/>
    </row>
    <row r="142" spans="1:4" ht="20.25" x14ac:dyDescent="0.25">
      <c r="A142" s="97"/>
      <c r="B142" s="22"/>
      <c r="C142" s="32"/>
      <c r="D142" s="32"/>
    </row>
    <row r="143" spans="1:4" ht="20.25" x14ac:dyDescent="0.25">
      <c r="A143" s="97"/>
      <c r="B143" s="22"/>
      <c r="C143" s="32"/>
      <c r="D143" s="32"/>
    </row>
    <row r="144" spans="1:4" ht="20.25" x14ac:dyDescent="0.25">
      <c r="A144" s="97"/>
      <c r="B144" s="22"/>
      <c r="C144" s="32"/>
      <c r="D144" s="32"/>
    </row>
    <row r="145" spans="1:4" ht="20.25" x14ac:dyDescent="0.25">
      <c r="A145" s="97"/>
      <c r="B145" s="22"/>
      <c r="C145" s="32"/>
      <c r="D145" s="32"/>
    </row>
    <row r="146" spans="1:4" ht="20.25" x14ac:dyDescent="0.25">
      <c r="A146" s="97"/>
      <c r="B146" s="22"/>
      <c r="C146" s="32"/>
      <c r="D146" s="32"/>
    </row>
    <row r="147" spans="1:4" ht="20.25" x14ac:dyDescent="0.25">
      <c r="A147" s="97"/>
      <c r="B147" s="22"/>
      <c r="C147" s="32"/>
      <c r="D147" s="32"/>
    </row>
    <row r="148" spans="1:4" ht="20.25" x14ac:dyDescent="0.25">
      <c r="A148" s="97"/>
      <c r="B148" s="22"/>
      <c r="C148" s="32"/>
      <c r="D148" s="32"/>
    </row>
    <row r="149" spans="1:4" ht="20.25" x14ac:dyDescent="0.25">
      <c r="A149" s="97"/>
      <c r="B149" s="22"/>
      <c r="C149" s="32"/>
      <c r="D149" s="32"/>
    </row>
    <row r="150" spans="1:4" ht="20.25" x14ac:dyDescent="0.25">
      <c r="A150" s="97"/>
      <c r="B150" s="22"/>
      <c r="C150" s="32"/>
      <c r="D150" s="32"/>
    </row>
    <row r="151" spans="1:4" ht="20.25" x14ac:dyDescent="0.25">
      <c r="A151" s="97"/>
      <c r="B151" s="22"/>
      <c r="C151" s="32"/>
      <c r="D151" s="32"/>
    </row>
    <row r="152" spans="1:4" ht="20.25" x14ac:dyDescent="0.25">
      <c r="A152" s="97"/>
      <c r="B152" s="22"/>
      <c r="C152" s="32"/>
      <c r="D152" s="32"/>
    </row>
    <row r="153" spans="1:4" ht="20.25" x14ac:dyDescent="0.25">
      <c r="A153" s="97"/>
      <c r="B153" s="22"/>
      <c r="C153" s="32"/>
      <c r="D153" s="32"/>
    </row>
    <row r="154" spans="1:4" ht="20.25" x14ac:dyDescent="0.25">
      <c r="A154" s="97"/>
      <c r="B154" s="22"/>
      <c r="C154" s="32"/>
      <c r="D154" s="32"/>
    </row>
    <row r="155" spans="1:4" ht="20.25" x14ac:dyDescent="0.25">
      <c r="A155" s="97"/>
      <c r="B155" s="22"/>
      <c r="C155" s="32"/>
      <c r="D155" s="32"/>
    </row>
    <row r="156" spans="1:4" ht="20.25" x14ac:dyDescent="0.25">
      <c r="A156" s="97"/>
      <c r="B156" s="22"/>
      <c r="C156" s="32"/>
      <c r="D156" s="32"/>
    </row>
    <row r="157" spans="1:4" ht="20.25" x14ac:dyDescent="0.25">
      <c r="A157" s="97"/>
      <c r="B157" s="22"/>
      <c r="C157" s="32"/>
      <c r="D157" s="32"/>
    </row>
    <row r="158" spans="1:4" ht="20.25" x14ac:dyDescent="0.25">
      <c r="A158" s="97"/>
      <c r="B158" s="22"/>
      <c r="C158" s="32"/>
      <c r="D158" s="32"/>
    </row>
    <row r="159" spans="1:4" ht="20.25" x14ac:dyDescent="0.25">
      <c r="A159" s="97"/>
      <c r="B159" s="22"/>
      <c r="C159" s="32"/>
      <c r="D159" s="32"/>
    </row>
    <row r="160" spans="1:4" ht="20.25" x14ac:dyDescent="0.25">
      <c r="A160" s="97"/>
      <c r="B160" s="22"/>
      <c r="C160" s="32"/>
      <c r="D160" s="32"/>
    </row>
    <row r="161" spans="1:4" ht="20.25" x14ac:dyDescent="0.25">
      <c r="A161" s="97"/>
      <c r="B161" s="22"/>
      <c r="C161" s="32"/>
      <c r="D161" s="32"/>
    </row>
    <row r="162" spans="1:4" ht="20.25" x14ac:dyDescent="0.25">
      <c r="A162" s="97"/>
      <c r="B162" s="22"/>
      <c r="C162" s="32"/>
      <c r="D162" s="32"/>
    </row>
    <row r="163" spans="1:4" ht="20.25" x14ac:dyDescent="0.25">
      <c r="A163" s="97"/>
      <c r="B163" s="22"/>
      <c r="C163" s="32"/>
      <c r="D163" s="32"/>
    </row>
    <row r="164" spans="1:4" ht="20.25" x14ac:dyDescent="0.25">
      <c r="A164" s="97"/>
      <c r="B164" s="22"/>
      <c r="C164" s="32"/>
      <c r="D164" s="32"/>
    </row>
    <row r="165" spans="1:4" ht="20.25" x14ac:dyDescent="0.25">
      <c r="A165" s="97"/>
      <c r="B165" s="22"/>
      <c r="C165" s="32"/>
      <c r="D165" s="32"/>
    </row>
    <row r="166" spans="1:4" ht="20.25" x14ac:dyDescent="0.25">
      <c r="A166" s="97"/>
      <c r="B166" s="22"/>
      <c r="C166" s="32"/>
      <c r="D166" s="32"/>
    </row>
    <row r="167" spans="1:4" ht="20.25" x14ac:dyDescent="0.25">
      <c r="A167" s="97"/>
      <c r="B167" s="22"/>
      <c r="C167" s="32"/>
      <c r="D167" s="32"/>
    </row>
    <row r="168" spans="1:4" ht="20.25" x14ac:dyDescent="0.25">
      <c r="A168" s="97"/>
      <c r="B168" s="22"/>
      <c r="C168" s="32"/>
      <c r="D168" s="32"/>
    </row>
    <row r="169" spans="1:4" ht="20.25" x14ac:dyDescent="0.25">
      <c r="A169" s="97"/>
      <c r="B169" s="22"/>
      <c r="C169" s="32"/>
      <c r="D169" s="32"/>
    </row>
    <row r="170" spans="1:4" ht="20.25" x14ac:dyDescent="0.25">
      <c r="A170" s="97"/>
      <c r="B170" s="22"/>
      <c r="C170" s="32"/>
      <c r="D170" s="32"/>
    </row>
    <row r="171" spans="1:4" ht="20.25" x14ac:dyDescent="0.25">
      <c r="A171" s="97"/>
      <c r="B171" s="22"/>
      <c r="C171" s="32"/>
      <c r="D171" s="32"/>
    </row>
    <row r="172" spans="1:4" ht="20.25" x14ac:dyDescent="0.25">
      <c r="A172" s="97"/>
      <c r="B172" s="22"/>
      <c r="C172" s="32"/>
      <c r="D172" s="32"/>
    </row>
    <row r="173" spans="1:4" ht="20.25" x14ac:dyDescent="0.25">
      <c r="A173" s="97"/>
      <c r="B173" s="22"/>
      <c r="C173" s="32"/>
      <c r="D173" s="32"/>
    </row>
    <row r="174" spans="1:4" ht="20.25" x14ac:dyDescent="0.25">
      <c r="A174" s="97"/>
      <c r="B174" s="22"/>
      <c r="C174" s="32"/>
      <c r="D174" s="32"/>
    </row>
    <row r="175" spans="1:4" ht="20.25" x14ac:dyDescent="0.25">
      <c r="A175" s="97"/>
      <c r="B175" s="22"/>
      <c r="C175" s="32"/>
      <c r="D175" s="32"/>
    </row>
    <row r="176" spans="1:4" ht="20.25" x14ac:dyDescent="0.25">
      <c r="A176" s="97"/>
      <c r="B176" s="22"/>
      <c r="C176" s="32"/>
      <c r="D176" s="32"/>
    </row>
    <row r="177" spans="1:4" ht="20.25" x14ac:dyDescent="0.25">
      <c r="A177" s="97"/>
      <c r="B177" s="22"/>
      <c r="C177" s="32"/>
      <c r="D177" s="32"/>
    </row>
    <row r="178" spans="1:4" ht="20.25" x14ac:dyDescent="0.25">
      <c r="A178" s="97"/>
      <c r="B178" s="22"/>
      <c r="C178" s="32"/>
      <c r="D178" s="32"/>
    </row>
    <row r="179" spans="1:4" ht="20.25" x14ac:dyDescent="0.25">
      <c r="A179" s="97"/>
      <c r="B179" s="22"/>
      <c r="C179" s="32"/>
      <c r="D179" s="32"/>
    </row>
    <row r="180" spans="1:4" ht="20.25" x14ac:dyDescent="0.25">
      <c r="A180" s="97"/>
      <c r="B180" s="22"/>
      <c r="C180" s="32"/>
      <c r="D180" s="32"/>
    </row>
    <row r="181" spans="1:4" ht="20.25" x14ac:dyDescent="0.25">
      <c r="A181" s="97"/>
      <c r="B181" s="22"/>
      <c r="C181" s="32"/>
      <c r="D181" s="32"/>
    </row>
    <row r="182" spans="1:4" ht="20.25" x14ac:dyDescent="0.25">
      <c r="A182" s="97"/>
      <c r="B182" s="22"/>
      <c r="C182" s="32"/>
      <c r="D182" s="32"/>
    </row>
    <row r="183" spans="1:4" ht="20.25" x14ac:dyDescent="0.25">
      <c r="A183" s="97"/>
      <c r="B183" s="22"/>
      <c r="C183" s="32"/>
      <c r="D183" s="32"/>
    </row>
    <row r="184" spans="1:4" ht="20.25" x14ac:dyDescent="0.25">
      <c r="A184" s="97"/>
      <c r="B184" s="22"/>
      <c r="C184" s="32"/>
      <c r="D184" s="32"/>
    </row>
    <row r="185" spans="1:4" ht="20.25" x14ac:dyDescent="0.25">
      <c r="A185" s="97"/>
      <c r="B185" s="22"/>
      <c r="C185" s="32"/>
      <c r="D185" s="32"/>
    </row>
    <row r="186" spans="1:4" ht="20.25" x14ac:dyDescent="0.25">
      <c r="A186" s="97"/>
      <c r="B186" s="22"/>
      <c r="C186" s="32"/>
      <c r="D186" s="32"/>
    </row>
    <row r="187" spans="1:4" ht="20.25" x14ac:dyDescent="0.25">
      <c r="A187" s="97"/>
      <c r="B187" s="22"/>
      <c r="C187" s="32"/>
      <c r="D187" s="32"/>
    </row>
    <row r="188" spans="1:4" ht="20.25" x14ac:dyDescent="0.25">
      <c r="A188" s="97"/>
      <c r="B188" s="22"/>
      <c r="C188" s="32"/>
      <c r="D188" s="32"/>
    </row>
    <row r="189" spans="1:4" ht="20.25" x14ac:dyDescent="0.25">
      <c r="A189" s="97"/>
      <c r="B189" s="22"/>
      <c r="C189" s="32"/>
      <c r="D189" s="32"/>
    </row>
    <row r="190" spans="1:4" ht="20.25" x14ac:dyDescent="0.25">
      <c r="A190" s="97"/>
      <c r="B190" s="22"/>
      <c r="C190" s="32"/>
      <c r="D190" s="32"/>
    </row>
    <row r="191" spans="1:4" ht="20.25" x14ac:dyDescent="0.25">
      <c r="A191" s="97"/>
      <c r="B191" s="22"/>
      <c r="C191" s="32"/>
      <c r="D191" s="32"/>
    </row>
    <row r="192" spans="1:4" ht="20.25" x14ac:dyDescent="0.25">
      <c r="A192" s="97"/>
      <c r="B192" s="22"/>
      <c r="C192" s="32"/>
      <c r="D192" s="32"/>
    </row>
    <row r="193" spans="1:4" ht="20.25" x14ac:dyDescent="0.25">
      <c r="A193" s="97"/>
      <c r="B193" s="22"/>
      <c r="C193" s="32"/>
      <c r="D193" s="32"/>
    </row>
    <row r="194" spans="1:4" ht="20.25" x14ac:dyDescent="0.25">
      <c r="A194" s="97"/>
      <c r="B194" s="22"/>
      <c r="C194" s="32"/>
      <c r="D194" s="32"/>
    </row>
    <row r="195" spans="1:4" ht="20.25" x14ac:dyDescent="0.25">
      <c r="A195" s="97"/>
      <c r="B195" s="22"/>
      <c r="C195" s="32"/>
      <c r="D195" s="32"/>
    </row>
    <row r="196" spans="1:4" ht="20.25" x14ac:dyDescent="0.25">
      <c r="A196" s="97"/>
      <c r="B196" s="22"/>
      <c r="C196" s="32"/>
      <c r="D196" s="32"/>
    </row>
    <row r="197" spans="1:4" ht="20.25" x14ac:dyDescent="0.25">
      <c r="A197" s="97"/>
      <c r="B197" s="22"/>
      <c r="C197" s="32"/>
      <c r="D197" s="32"/>
    </row>
    <row r="198" spans="1:4" ht="20.25" x14ac:dyDescent="0.25">
      <c r="A198" s="97"/>
      <c r="B198" s="22"/>
      <c r="C198" s="32"/>
      <c r="D198" s="32"/>
    </row>
    <row r="199" spans="1:4" ht="20.25" x14ac:dyDescent="0.25">
      <c r="A199" s="97"/>
      <c r="B199" s="22"/>
      <c r="C199" s="32"/>
      <c r="D199" s="32"/>
    </row>
    <row r="200" spans="1:4" ht="20.25" x14ac:dyDescent="0.25">
      <c r="A200" s="97"/>
      <c r="B200" s="22"/>
      <c r="C200" s="32"/>
      <c r="D200" s="32"/>
    </row>
    <row r="201" spans="1:4" ht="20.25" x14ac:dyDescent="0.25">
      <c r="A201" s="97"/>
      <c r="B201" s="22"/>
      <c r="C201" s="32"/>
      <c r="D201" s="32"/>
    </row>
    <row r="202" spans="1:4" ht="20.25" x14ac:dyDescent="0.25">
      <c r="A202" s="97"/>
      <c r="B202" s="22"/>
      <c r="C202" s="32"/>
      <c r="D202" s="32"/>
    </row>
    <row r="203" spans="1:4" ht="20.25" x14ac:dyDescent="0.25">
      <c r="A203" s="97"/>
      <c r="B203" s="22"/>
      <c r="C203" s="32"/>
      <c r="D203" s="32"/>
    </row>
    <row r="204" spans="1:4" ht="20.25" x14ac:dyDescent="0.25">
      <c r="A204" s="97"/>
      <c r="B204" s="22"/>
      <c r="C204" s="32"/>
      <c r="D204" s="32"/>
    </row>
    <row r="205" spans="1:4" ht="20.25" x14ac:dyDescent="0.25">
      <c r="A205" s="97"/>
      <c r="B205" s="22"/>
      <c r="C205" s="32"/>
      <c r="D205" s="32"/>
    </row>
    <row r="206" spans="1:4" ht="20.25" x14ac:dyDescent="0.25">
      <c r="A206" s="97"/>
      <c r="B206" s="22"/>
      <c r="C206" s="32"/>
      <c r="D206" s="32"/>
    </row>
    <row r="207" spans="1:4" ht="20.25" x14ac:dyDescent="0.25">
      <c r="A207" s="97"/>
      <c r="B207" s="22"/>
      <c r="C207" s="32"/>
      <c r="D207" s="32"/>
    </row>
    <row r="208" spans="1:4" x14ac:dyDescent="0.25">
      <c r="A208" s="81"/>
      <c r="B208" s="22"/>
      <c r="C208" s="22"/>
      <c r="D208" s="22"/>
    </row>
    <row r="209" spans="1:8" ht="20.25" x14ac:dyDescent="0.25">
      <c r="A209" s="81"/>
      <c r="B209" s="28" t="s">
        <v>192</v>
      </c>
      <c r="C209" s="28" t="s">
        <v>193</v>
      </c>
      <c r="D209" s="31" t="s">
        <v>192</v>
      </c>
      <c r="E209" s="31" t="s">
        <v>193</v>
      </c>
    </row>
    <row r="210" spans="1:8" ht="21" x14ac:dyDescent="0.35">
      <c r="A210" s="81"/>
      <c r="B210" s="29" t="s">
        <v>194</v>
      </c>
      <c r="C210" s="29" t="s">
        <v>195</v>
      </c>
      <c r="D210" t="s">
        <v>194</v>
      </c>
      <c r="F210" t="str">
        <f>IF(NOT(ISBLANK(D210)),D210,IF(NOT(ISBLANK(E210)),"     "&amp;E210,FALSE))</f>
        <v>Afectación Económica o presupuestal</v>
      </c>
      <c r="G210" t="s">
        <v>194</v>
      </c>
      <c r="H210" t="str">
        <f ca="1">IF(NOT(ISERROR(MATCH(G210,_xlfn.ANCHORARRAY(B221),0))),F223&amp;"Por favor no seleccionar los criterios de impacto",G210)</f>
        <v>Afectación Económica o presupuestal</v>
      </c>
    </row>
    <row r="211" spans="1:8" ht="21" x14ac:dyDescent="0.35">
      <c r="A211" s="81"/>
      <c r="B211" s="29" t="s">
        <v>194</v>
      </c>
      <c r="C211" s="29" t="s">
        <v>170</v>
      </c>
      <c r="E211" t="s">
        <v>195</v>
      </c>
      <c r="F211" t="str">
        <f t="shared" ref="F211:F221" si="0">IF(NOT(ISBLANK(D211)),D211,IF(NOT(ISBLANK(E211)),"     "&amp;E211,FALSE))</f>
        <v xml:space="preserve">     Afectación menor a 10 SMLMV .</v>
      </c>
    </row>
    <row r="212" spans="1:8" ht="21" x14ac:dyDescent="0.35">
      <c r="A212" s="81"/>
      <c r="B212" s="29" t="s">
        <v>194</v>
      </c>
      <c r="C212" s="29" t="s">
        <v>173</v>
      </c>
      <c r="E212" t="s">
        <v>170</v>
      </c>
      <c r="F212" t="str">
        <f t="shared" si="0"/>
        <v xml:space="preserve">     Entre 10 y 50 SMLMV </v>
      </c>
    </row>
    <row r="213" spans="1:8" ht="21" x14ac:dyDescent="0.35">
      <c r="A213" s="81"/>
      <c r="B213" s="29" t="s">
        <v>194</v>
      </c>
      <c r="C213" s="29" t="s">
        <v>177</v>
      </c>
      <c r="E213" t="s">
        <v>173</v>
      </c>
      <c r="F213" t="str">
        <f t="shared" si="0"/>
        <v xml:space="preserve">     Entre 50 y 100 SMLMV </v>
      </c>
    </row>
    <row r="214" spans="1:8" ht="21" x14ac:dyDescent="0.35">
      <c r="A214" s="81"/>
      <c r="B214" s="29" t="s">
        <v>194</v>
      </c>
      <c r="C214" s="29" t="s">
        <v>181</v>
      </c>
      <c r="E214" t="s">
        <v>177</v>
      </c>
      <c r="F214" t="str">
        <f t="shared" si="0"/>
        <v xml:space="preserve">     Entre 100 y 500 SMLMV </v>
      </c>
    </row>
    <row r="215" spans="1:8" ht="21" x14ac:dyDescent="0.35">
      <c r="A215" s="81"/>
      <c r="B215" s="29" t="s">
        <v>163</v>
      </c>
      <c r="C215" s="29" t="s">
        <v>167</v>
      </c>
      <c r="E215" t="s">
        <v>181</v>
      </c>
      <c r="F215" t="str">
        <f t="shared" si="0"/>
        <v xml:space="preserve">     Mayor a 500 SMLMV </v>
      </c>
    </row>
    <row r="216" spans="1:8" ht="21" x14ac:dyDescent="0.35">
      <c r="A216" s="81"/>
      <c r="B216" s="29" t="s">
        <v>163</v>
      </c>
      <c r="C216" s="29" t="s">
        <v>171</v>
      </c>
      <c r="D216" t="s">
        <v>163</v>
      </c>
      <c r="F216" t="str">
        <f t="shared" si="0"/>
        <v>Pérdida Reputacional</v>
      </c>
    </row>
    <row r="217" spans="1:8" ht="21" x14ac:dyDescent="0.35">
      <c r="A217" s="81"/>
      <c r="B217" s="29" t="s">
        <v>163</v>
      </c>
      <c r="C217" s="29" t="s">
        <v>174</v>
      </c>
      <c r="E217" t="s">
        <v>167</v>
      </c>
      <c r="F217" t="str">
        <f t="shared" si="0"/>
        <v xml:space="preserve">     El riesgo afecta la imagen de alguna área de la organización</v>
      </c>
    </row>
    <row r="218" spans="1:8" ht="21" x14ac:dyDescent="0.35">
      <c r="A218" s="81"/>
      <c r="B218" s="29" t="s">
        <v>163</v>
      </c>
      <c r="C218" s="29" t="s">
        <v>178</v>
      </c>
      <c r="E218" t="s">
        <v>171</v>
      </c>
      <c r="F218" t="str">
        <f t="shared" si="0"/>
        <v xml:space="preserve">     El riesgo afecta la imagen de la entidad internamente, de conocimiento general, nivel interno, de junta dircetiva y accionistas y/o de provedores</v>
      </c>
    </row>
    <row r="219" spans="1:8" ht="21" x14ac:dyDescent="0.35">
      <c r="A219" s="81"/>
      <c r="B219" s="29" t="s">
        <v>163</v>
      </c>
      <c r="C219" s="29" t="s">
        <v>182</v>
      </c>
      <c r="E219" t="s">
        <v>174</v>
      </c>
      <c r="F219" t="str">
        <f t="shared" si="0"/>
        <v xml:space="preserve">     El riesgo afecta la imagen de la entidad con algunos usuarios de relevancia frente al logro de los objetivos</v>
      </c>
    </row>
    <row r="220" spans="1:8" x14ac:dyDescent="0.25">
      <c r="A220" s="81"/>
      <c r="B220" s="30"/>
      <c r="C220" s="30"/>
      <c r="E220" t="s">
        <v>178</v>
      </c>
      <c r="F220" t="str">
        <f t="shared" si="0"/>
        <v xml:space="preserve">     El riesgo afecta la imagen de de la entidad con efecto publicitario sostenido a nivel de sector administrativo, nivel departamental o municipal</v>
      </c>
    </row>
    <row r="221" spans="1:8" x14ac:dyDescent="0.25">
      <c r="A221" s="81"/>
      <c r="B221" s="30" t="e" cm="1">
        <f t="array" aca="1" ref="B221" ca="1">_xlfn.UNIQUE(Tabla1[[#All],[Criterios]])</f>
        <v>#NAME?</v>
      </c>
      <c r="C221" s="30"/>
      <c r="E221" t="s">
        <v>182</v>
      </c>
      <c r="F221" t="str">
        <f t="shared" si="0"/>
        <v xml:space="preserve">     El riesgo afecta la imagen de la entidad a nivel nacional, con efecto publicitarios sostenible a nivel país</v>
      </c>
    </row>
    <row r="222" spans="1:8" x14ac:dyDescent="0.25">
      <c r="A222" s="81"/>
      <c r="B222" s="30"/>
      <c r="C222" s="30"/>
    </row>
    <row r="223" spans="1:8" x14ac:dyDescent="0.25">
      <c r="B223" s="30"/>
      <c r="C223" s="30"/>
      <c r="F223" s="33" t="s">
        <v>196</v>
      </c>
    </row>
    <row r="224" spans="1:8" x14ac:dyDescent="0.25">
      <c r="B224" s="21"/>
      <c r="C224" s="21"/>
      <c r="F224" s="33" t="s">
        <v>197</v>
      </c>
    </row>
    <row r="225" spans="2:4" x14ac:dyDescent="0.25">
      <c r="B225" s="21"/>
      <c r="C225" s="21"/>
    </row>
    <row r="226" spans="2:4" x14ac:dyDescent="0.25">
      <c r="B226" s="21"/>
      <c r="C226" s="21"/>
    </row>
    <row r="227" spans="2:4" x14ac:dyDescent="0.25">
      <c r="B227" s="21"/>
      <c r="C227" s="21"/>
      <c r="D227" s="21"/>
    </row>
    <row r="228" spans="2:4" x14ac:dyDescent="0.25">
      <c r="B228" s="21"/>
      <c r="C228" s="21"/>
      <c r="D228" s="21"/>
    </row>
    <row r="229" spans="2:4" x14ac:dyDescent="0.25">
      <c r="B229" s="21"/>
      <c r="C229" s="21"/>
      <c r="D229" s="21"/>
    </row>
    <row r="230" spans="2:4" x14ac:dyDescent="0.25">
      <c r="B230" s="21"/>
      <c r="C230" s="21"/>
      <c r="D230" s="21"/>
    </row>
    <row r="231" spans="2:4" x14ac:dyDescent="0.25">
      <c r="B231" s="21"/>
      <c r="C231" s="21"/>
      <c r="D231" s="21"/>
    </row>
    <row r="232" spans="2:4" x14ac:dyDescent="0.25">
      <c r="B232" s="21"/>
      <c r="C232" s="21"/>
      <c r="D232" s="21"/>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D9" sqref="D9:D10"/>
    </sheetView>
  </sheetViews>
  <sheetFormatPr baseColWidth="10" defaultColWidth="14.28515625" defaultRowHeight="12.75" x14ac:dyDescent="0.2"/>
  <cols>
    <col min="1" max="2" width="14.28515625" style="82"/>
    <col min="3" max="3" width="17" style="82" customWidth="1"/>
    <col min="4" max="4" width="14.28515625" style="82"/>
    <col min="5" max="5" width="46" style="82" customWidth="1"/>
    <col min="6" max="16384" width="14.28515625" style="82"/>
  </cols>
  <sheetData>
    <row r="1" spans="2:6" ht="24" customHeight="1" thickBot="1" x14ac:dyDescent="0.25">
      <c r="B1" s="700" t="s">
        <v>198</v>
      </c>
      <c r="C1" s="701"/>
      <c r="D1" s="701"/>
      <c r="E1" s="701"/>
      <c r="F1" s="702"/>
    </row>
    <row r="2" spans="2:6" ht="16.5" thickBot="1" x14ac:dyDescent="0.3">
      <c r="B2" s="83"/>
      <c r="C2" s="83"/>
      <c r="D2" s="83"/>
      <c r="E2" s="83"/>
      <c r="F2" s="83"/>
    </row>
    <row r="3" spans="2:6" ht="16.5" thickBot="1" x14ac:dyDescent="0.25">
      <c r="B3" s="704" t="s">
        <v>199</v>
      </c>
      <c r="C3" s="705"/>
      <c r="D3" s="705"/>
      <c r="E3" s="95" t="s">
        <v>200</v>
      </c>
      <c r="F3" s="96" t="s">
        <v>201</v>
      </c>
    </row>
    <row r="4" spans="2:6" ht="31.5" x14ac:dyDescent="0.2">
      <c r="B4" s="706" t="s">
        <v>202</v>
      </c>
      <c r="C4" s="708" t="s">
        <v>115</v>
      </c>
      <c r="D4" s="84" t="s">
        <v>123</v>
      </c>
      <c r="E4" s="85" t="s">
        <v>203</v>
      </c>
      <c r="F4" s="86">
        <v>0.25</v>
      </c>
    </row>
    <row r="5" spans="2:6" ht="47.25" x14ac:dyDescent="0.2">
      <c r="B5" s="707"/>
      <c r="C5" s="709"/>
      <c r="D5" s="87" t="s">
        <v>129</v>
      </c>
      <c r="E5" s="88" t="s">
        <v>204</v>
      </c>
      <c r="F5" s="89">
        <v>0.15</v>
      </c>
    </row>
    <row r="6" spans="2:6" ht="47.25" x14ac:dyDescent="0.2">
      <c r="B6" s="707"/>
      <c r="C6" s="709"/>
      <c r="D6" s="87" t="s">
        <v>205</v>
      </c>
      <c r="E6" s="88" t="s">
        <v>206</v>
      </c>
      <c r="F6" s="89">
        <v>0.1</v>
      </c>
    </row>
    <row r="7" spans="2:6" ht="63" x14ac:dyDescent="0.2">
      <c r="B7" s="707"/>
      <c r="C7" s="709" t="s">
        <v>116</v>
      </c>
      <c r="D7" s="87" t="s">
        <v>207</v>
      </c>
      <c r="E7" s="88" t="s">
        <v>208</v>
      </c>
      <c r="F7" s="89">
        <v>0.25</v>
      </c>
    </row>
    <row r="8" spans="2:6" ht="31.5" x14ac:dyDescent="0.2">
      <c r="B8" s="707"/>
      <c r="C8" s="709"/>
      <c r="D8" s="87" t="s">
        <v>124</v>
      </c>
      <c r="E8" s="88" t="s">
        <v>209</v>
      </c>
      <c r="F8" s="89">
        <v>0.15</v>
      </c>
    </row>
    <row r="9" spans="2:6" ht="47.25" x14ac:dyDescent="0.2">
      <c r="B9" s="707" t="s">
        <v>210</v>
      </c>
      <c r="C9" s="709" t="s">
        <v>118</v>
      </c>
      <c r="D9" s="87" t="s">
        <v>125</v>
      </c>
      <c r="E9" s="88" t="s">
        <v>211</v>
      </c>
      <c r="F9" s="90" t="s">
        <v>212</v>
      </c>
    </row>
    <row r="10" spans="2:6" ht="63" x14ac:dyDescent="0.2">
      <c r="B10" s="707"/>
      <c r="C10" s="709"/>
      <c r="D10" s="87" t="s">
        <v>213</v>
      </c>
      <c r="E10" s="88" t="s">
        <v>214</v>
      </c>
      <c r="F10" s="90" t="s">
        <v>212</v>
      </c>
    </row>
    <row r="11" spans="2:6" ht="47.25" x14ac:dyDescent="0.2">
      <c r="B11" s="707"/>
      <c r="C11" s="709" t="s">
        <v>119</v>
      </c>
      <c r="D11" s="87" t="s">
        <v>126</v>
      </c>
      <c r="E11" s="88" t="s">
        <v>215</v>
      </c>
      <c r="F11" s="90" t="s">
        <v>212</v>
      </c>
    </row>
    <row r="12" spans="2:6" ht="47.25" x14ac:dyDescent="0.2">
      <c r="B12" s="707"/>
      <c r="C12" s="709"/>
      <c r="D12" s="87" t="s">
        <v>216</v>
      </c>
      <c r="E12" s="88" t="s">
        <v>217</v>
      </c>
      <c r="F12" s="90" t="s">
        <v>212</v>
      </c>
    </row>
    <row r="13" spans="2:6" ht="31.5" x14ac:dyDescent="0.2">
      <c r="B13" s="707"/>
      <c r="C13" s="709" t="s">
        <v>120</v>
      </c>
      <c r="D13" s="87" t="s">
        <v>127</v>
      </c>
      <c r="E13" s="88" t="s">
        <v>218</v>
      </c>
      <c r="F13" s="90" t="s">
        <v>212</v>
      </c>
    </row>
    <row r="14" spans="2:6" ht="32.25" thickBot="1" x14ac:dyDescent="0.25">
      <c r="B14" s="710"/>
      <c r="C14" s="711"/>
      <c r="D14" s="91" t="s">
        <v>219</v>
      </c>
      <c r="E14" s="92" t="s">
        <v>220</v>
      </c>
      <c r="F14" s="93" t="s">
        <v>212</v>
      </c>
    </row>
    <row r="15" spans="2:6" ht="49.5" customHeight="1" x14ac:dyDescent="0.2">
      <c r="B15" s="703" t="s">
        <v>221</v>
      </c>
      <c r="C15" s="703"/>
      <c r="D15" s="703"/>
      <c r="E15" s="703"/>
      <c r="F15" s="703"/>
    </row>
    <row r="16" spans="2:6" ht="27" customHeight="1" x14ac:dyDescent="0.25">
      <c r="B16" s="94"/>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workbookViewId="0">
      <selection activeCell="B4" sqref="B4"/>
    </sheetView>
  </sheetViews>
  <sheetFormatPr baseColWidth="10" defaultColWidth="11.42578125" defaultRowHeight="15" x14ac:dyDescent="0.25"/>
  <cols>
    <col min="2" max="2" width="38.85546875" customWidth="1"/>
    <col min="5" max="5" width="44.42578125" customWidth="1"/>
  </cols>
  <sheetData>
    <row r="2" spans="2:5" x14ac:dyDescent="0.25">
      <c r="B2" t="s">
        <v>222</v>
      </c>
      <c r="E2" t="s">
        <v>245</v>
      </c>
    </row>
    <row r="3" spans="2:5" x14ac:dyDescent="0.25">
      <c r="B3" t="s">
        <v>223</v>
      </c>
      <c r="E3" t="s">
        <v>246</v>
      </c>
    </row>
    <row r="4" spans="2:5" x14ac:dyDescent="0.25">
      <c r="B4" t="s">
        <v>224</v>
      </c>
      <c r="E4" t="s">
        <v>247</v>
      </c>
    </row>
    <row r="5" spans="2:5" x14ac:dyDescent="0.25">
      <c r="B5" t="s">
        <v>128</v>
      </c>
    </row>
    <row r="8" spans="2:5" x14ac:dyDescent="0.25">
      <c r="B8" t="s">
        <v>225</v>
      </c>
    </row>
    <row r="9" spans="2:5" x14ac:dyDescent="0.25">
      <c r="B9" t="s">
        <v>226</v>
      </c>
    </row>
    <row r="10" spans="2:5" x14ac:dyDescent="0.25">
      <c r="B10" t="s">
        <v>227</v>
      </c>
    </row>
    <row r="13" spans="2:5" x14ac:dyDescent="0.25">
      <c r="B13" t="s">
        <v>228</v>
      </c>
    </row>
    <row r="14" spans="2:5" x14ac:dyDescent="0.25">
      <c r="B14" t="s">
        <v>229</v>
      </c>
    </row>
    <row r="15" spans="2:5" x14ac:dyDescent="0.25">
      <c r="B15" t="s">
        <v>230</v>
      </c>
    </row>
    <row r="16" spans="2:5" x14ac:dyDescent="0.25">
      <c r="B16" t="s">
        <v>231</v>
      </c>
    </row>
    <row r="17" spans="2:2" x14ac:dyDescent="0.25">
      <c r="B17" t="s">
        <v>232</v>
      </c>
    </row>
    <row r="18" spans="2:2" x14ac:dyDescent="0.25">
      <c r="B18" t="s">
        <v>233</v>
      </c>
    </row>
    <row r="19" spans="2:2" x14ac:dyDescent="0.25">
      <c r="B19" t="s">
        <v>234</v>
      </c>
    </row>
  </sheetData>
  <sortState xmlns:xlrd2="http://schemas.microsoft.com/office/spreadsheetml/2017/richdata2" ref="B2:B5">
    <sortCondition ref="B2:B5"/>
  </sortState>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85546875" style="8" customWidth="1"/>
    <col min="2" max="16384" width="11.42578125" style="8"/>
  </cols>
  <sheetData>
    <row r="3" spans="1:1" x14ac:dyDescent="0.2">
      <c r="A3" s="9" t="s">
        <v>123</v>
      </c>
    </row>
    <row r="4" spans="1:1" x14ac:dyDescent="0.2">
      <c r="A4" s="9" t="s">
        <v>129</v>
      </c>
    </row>
    <row r="5" spans="1:1" x14ac:dyDescent="0.2">
      <c r="A5" s="9" t="s">
        <v>205</v>
      </c>
    </row>
    <row r="6" spans="1:1" x14ac:dyDescent="0.2">
      <c r="A6" s="9" t="s">
        <v>207</v>
      </c>
    </row>
    <row r="7" spans="1:1" x14ac:dyDescent="0.2">
      <c r="A7" s="9" t="s">
        <v>124</v>
      </c>
    </row>
    <row r="8" spans="1:1" x14ac:dyDescent="0.2">
      <c r="A8" s="9" t="s">
        <v>125</v>
      </c>
    </row>
    <row r="9" spans="1:1" x14ac:dyDescent="0.2">
      <c r="A9" s="9" t="s">
        <v>213</v>
      </c>
    </row>
    <row r="10" spans="1:1" x14ac:dyDescent="0.2">
      <c r="A10" s="9" t="s">
        <v>126</v>
      </c>
    </row>
    <row r="11" spans="1:1" x14ac:dyDescent="0.2">
      <c r="A11" s="9" t="s">
        <v>216</v>
      </c>
    </row>
    <row r="12" spans="1:1" x14ac:dyDescent="0.2">
      <c r="A12" s="9" t="s">
        <v>235</v>
      </c>
    </row>
    <row r="13" spans="1:1" x14ac:dyDescent="0.2">
      <c r="A13" s="9" t="s">
        <v>236</v>
      </c>
    </row>
    <row r="14" spans="1:1" x14ac:dyDescent="0.2">
      <c r="A14" s="9" t="s">
        <v>237</v>
      </c>
    </row>
    <row r="16" spans="1:1" x14ac:dyDescent="0.2">
      <c r="A16" s="9" t="s">
        <v>238</v>
      </c>
    </row>
    <row r="17" spans="1:1" x14ac:dyDescent="0.2">
      <c r="A17" s="9" t="s">
        <v>222</v>
      </c>
    </row>
    <row r="18" spans="1:1" x14ac:dyDescent="0.2">
      <c r="A18" s="9" t="s">
        <v>223</v>
      </c>
    </row>
    <row r="20" spans="1:1" x14ac:dyDescent="0.2">
      <c r="A20" s="9" t="s">
        <v>226</v>
      </c>
    </row>
    <row r="21" spans="1:1" x14ac:dyDescent="0.2">
      <c r="A21" s="9" t="s">
        <v>227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Q49"/>
  <sheetViews>
    <sheetView topLeftCell="A12" zoomScale="90" zoomScaleNormal="90" workbookViewId="0">
      <selection activeCell="A6" sqref="A6:B6"/>
    </sheetView>
  </sheetViews>
  <sheetFormatPr baseColWidth="10" defaultColWidth="11.42578125" defaultRowHeight="16.5" x14ac:dyDescent="0.3"/>
  <cols>
    <col min="1" max="1" width="4" style="2" bestFit="1" customWidth="1"/>
    <col min="2" max="2" width="14.140625" style="2" customWidth="1"/>
    <col min="3" max="3" width="15.42578125" style="2" customWidth="1"/>
    <col min="4" max="4" width="25.85546875" style="2" customWidth="1"/>
    <col min="5" max="5" width="38.285156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23.140625" style="1" hidden="1" customWidth="1"/>
    <col min="12" max="12" width="17.42578125" style="1" customWidth="1"/>
    <col min="13" max="13" width="6.28515625" style="1" bestFit="1" customWidth="1"/>
    <col min="14" max="14" width="16" style="1" customWidth="1"/>
    <col min="15" max="15" width="5.85546875" style="5" customWidth="1"/>
    <col min="16" max="16" width="43.42578125" style="148"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46.28515625" style="1" customWidth="1"/>
    <col min="32" max="32" width="29.7109375" style="1" customWidth="1"/>
    <col min="33" max="34" width="14.42578125" style="1" customWidth="1"/>
    <col min="35" max="35" width="14.85546875" style="1" customWidth="1"/>
    <col min="36" max="36" width="27.140625" style="1" customWidth="1"/>
    <col min="37" max="37" width="17.42578125" style="1" customWidth="1"/>
    <col min="38" max="39" width="7.140625" style="1" customWidth="1"/>
    <col min="40" max="40" width="11.42578125" style="1"/>
    <col min="41" max="42" width="6.85546875" style="1" customWidth="1"/>
    <col min="43" max="43" width="11.42578125" style="1"/>
    <col min="44" max="45" width="6.85546875" style="1" customWidth="1"/>
    <col min="46" max="16384" width="11.42578125" style="1"/>
  </cols>
  <sheetData>
    <row r="1" spans="1:95" ht="15" customHeight="1" x14ac:dyDescent="0.3">
      <c r="A1" s="443"/>
      <c r="B1" s="443"/>
      <c r="C1" s="443"/>
      <c r="D1" s="443"/>
      <c r="E1" s="452" t="s">
        <v>87</v>
      </c>
      <c r="F1" s="452"/>
      <c r="G1" s="452"/>
      <c r="H1" s="452"/>
      <c r="I1" s="452"/>
      <c r="J1" s="452"/>
      <c r="K1" s="452"/>
      <c r="L1" s="452"/>
      <c r="M1" s="452"/>
      <c r="N1" s="452"/>
      <c r="O1" s="452"/>
      <c r="P1" s="452"/>
      <c r="Q1" s="452"/>
      <c r="R1" s="452"/>
      <c r="S1" s="452"/>
      <c r="T1" s="452"/>
      <c r="U1" s="452"/>
      <c r="V1" s="452"/>
      <c r="W1" s="452"/>
      <c r="X1" s="452"/>
      <c r="Y1" s="452"/>
      <c r="Z1" s="452"/>
      <c r="AA1" s="452"/>
      <c r="AB1" s="452"/>
      <c r="AC1" s="452"/>
      <c r="AD1" s="452"/>
      <c r="AE1" s="452"/>
      <c r="AF1" s="452"/>
      <c r="AG1" s="452"/>
      <c r="AH1" s="452"/>
      <c r="AI1" s="452"/>
      <c r="AJ1" s="449" t="s">
        <v>240</v>
      </c>
      <c r="AK1" s="449"/>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row>
    <row r="2" spans="1:95" ht="15" customHeight="1" x14ac:dyDescent="0.3">
      <c r="A2" s="443"/>
      <c r="B2" s="443"/>
      <c r="C2" s="443"/>
      <c r="D2" s="443"/>
      <c r="E2" s="452"/>
      <c r="F2" s="452"/>
      <c r="G2" s="452"/>
      <c r="H2" s="452"/>
      <c r="I2" s="452"/>
      <c r="J2" s="452"/>
      <c r="K2" s="452"/>
      <c r="L2" s="452"/>
      <c r="M2" s="452"/>
      <c r="N2" s="452"/>
      <c r="O2" s="452"/>
      <c r="P2" s="452"/>
      <c r="Q2" s="452"/>
      <c r="R2" s="452"/>
      <c r="S2" s="452"/>
      <c r="T2" s="452"/>
      <c r="U2" s="452"/>
      <c r="V2" s="452"/>
      <c r="W2" s="452"/>
      <c r="X2" s="452"/>
      <c r="Y2" s="452"/>
      <c r="Z2" s="452"/>
      <c r="AA2" s="452"/>
      <c r="AB2" s="452"/>
      <c r="AC2" s="452"/>
      <c r="AD2" s="452"/>
      <c r="AE2" s="452"/>
      <c r="AF2" s="452"/>
      <c r="AG2" s="452"/>
      <c r="AH2" s="452"/>
      <c r="AI2" s="452"/>
      <c r="AJ2" s="450" t="s">
        <v>241</v>
      </c>
      <c r="AK2" s="451"/>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row>
    <row r="3" spans="1:95" ht="15" customHeight="1" x14ac:dyDescent="0.3">
      <c r="A3" s="443"/>
      <c r="B3" s="443"/>
      <c r="C3" s="443"/>
      <c r="D3" s="443"/>
      <c r="E3" s="452"/>
      <c r="F3" s="452"/>
      <c r="G3" s="452"/>
      <c r="H3" s="452"/>
      <c r="I3" s="452"/>
      <c r="J3" s="452"/>
      <c r="K3" s="452"/>
      <c r="L3" s="452"/>
      <c r="M3" s="452"/>
      <c r="N3" s="452"/>
      <c r="O3" s="452"/>
      <c r="P3" s="452"/>
      <c r="Q3" s="452"/>
      <c r="R3" s="452"/>
      <c r="S3" s="452"/>
      <c r="T3" s="452"/>
      <c r="U3" s="452"/>
      <c r="V3" s="452"/>
      <c r="W3" s="452"/>
      <c r="X3" s="452"/>
      <c r="Y3" s="452"/>
      <c r="Z3" s="452"/>
      <c r="AA3" s="452"/>
      <c r="AB3" s="452"/>
      <c r="AC3" s="452"/>
      <c r="AD3" s="452"/>
      <c r="AE3" s="452"/>
      <c r="AF3" s="452"/>
      <c r="AG3" s="452"/>
      <c r="AH3" s="452"/>
      <c r="AI3" s="452"/>
      <c r="AJ3" s="450" t="s">
        <v>242</v>
      </c>
      <c r="AK3" s="450"/>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row>
    <row r="4" spans="1:95" ht="15" customHeight="1" x14ac:dyDescent="0.3">
      <c r="A4" s="443"/>
      <c r="B4" s="443"/>
      <c r="C4" s="443"/>
      <c r="D4" s="443"/>
      <c r="E4" s="452"/>
      <c r="F4" s="452"/>
      <c r="G4" s="452"/>
      <c r="H4" s="452"/>
      <c r="I4" s="452"/>
      <c r="J4" s="452"/>
      <c r="K4" s="452"/>
      <c r="L4" s="452"/>
      <c r="M4" s="452"/>
      <c r="N4" s="452"/>
      <c r="O4" s="452"/>
      <c r="P4" s="452"/>
      <c r="Q4" s="452"/>
      <c r="R4" s="452"/>
      <c r="S4" s="452"/>
      <c r="T4" s="452"/>
      <c r="U4" s="452"/>
      <c r="V4" s="452"/>
      <c r="W4" s="452"/>
      <c r="X4" s="452"/>
      <c r="Y4" s="452"/>
      <c r="Z4" s="452"/>
      <c r="AA4" s="452"/>
      <c r="AB4" s="452"/>
      <c r="AC4" s="452"/>
      <c r="AD4" s="452"/>
      <c r="AE4" s="452"/>
      <c r="AF4" s="452"/>
      <c r="AG4" s="452"/>
      <c r="AH4" s="452"/>
      <c r="AI4" s="452"/>
      <c r="AJ4" s="449" t="s">
        <v>88</v>
      </c>
      <c r="AK4" s="449"/>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row>
    <row r="5" spans="1:95" ht="16.5" customHeight="1" x14ac:dyDescent="0.3">
      <c r="A5" s="188"/>
      <c r="B5" s="189"/>
      <c r="C5" s="188"/>
      <c r="D5" s="188"/>
      <c r="E5" s="190"/>
      <c r="F5" s="191"/>
      <c r="G5" s="190"/>
      <c r="H5" s="190"/>
      <c r="I5" s="190"/>
      <c r="J5" s="190"/>
      <c r="K5" s="190"/>
      <c r="L5" s="190"/>
      <c r="M5" s="190"/>
      <c r="N5" s="190"/>
      <c r="O5" s="191"/>
      <c r="P5" s="192"/>
      <c r="Q5" s="190"/>
      <c r="R5" s="190"/>
      <c r="S5" s="190"/>
      <c r="T5" s="190"/>
      <c r="U5" s="190"/>
      <c r="V5" s="190"/>
      <c r="W5" s="190"/>
      <c r="X5" s="190"/>
      <c r="Y5" s="190"/>
      <c r="Z5" s="190"/>
      <c r="AA5" s="190"/>
      <c r="AB5" s="190"/>
      <c r="AC5" s="190"/>
      <c r="AD5" s="190"/>
      <c r="AE5" s="190"/>
      <c r="AF5" s="190"/>
      <c r="AG5" s="190"/>
      <c r="AH5" s="190"/>
      <c r="AI5" s="190"/>
      <c r="AJ5" s="190"/>
      <c r="AK5" s="190"/>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row>
    <row r="6" spans="1:95" ht="26.25" customHeight="1" x14ac:dyDescent="0.3">
      <c r="A6" s="453" t="s">
        <v>89</v>
      </c>
      <c r="B6" s="453"/>
      <c r="C6" s="444" t="s">
        <v>243</v>
      </c>
      <c r="D6" s="444"/>
      <c r="E6" s="444"/>
      <c r="F6" s="444"/>
      <c r="G6" s="444"/>
      <c r="H6" s="444"/>
      <c r="I6" s="444"/>
      <c r="J6" s="444"/>
      <c r="K6" s="444"/>
      <c r="L6" s="444"/>
      <c r="M6" s="444"/>
      <c r="N6" s="444"/>
      <c r="O6" s="446"/>
      <c r="P6" s="446"/>
      <c r="Q6" s="446"/>
      <c r="R6" s="190"/>
      <c r="S6" s="190"/>
      <c r="T6" s="190"/>
      <c r="U6" s="190"/>
      <c r="V6" s="190"/>
      <c r="W6" s="190"/>
      <c r="X6" s="190"/>
      <c r="Y6" s="190"/>
      <c r="Z6" s="190"/>
      <c r="AA6" s="190"/>
      <c r="AB6" s="190"/>
      <c r="AC6" s="190"/>
      <c r="AD6" s="190"/>
      <c r="AE6" s="190"/>
      <c r="AF6" s="190"/>
      <c r="AG6" s="190"/>
      <c r="AH6" s="190"/>
      <c r="AI6" s="190"/>
      <c r="AJ6" s="190"/>
      <c r="AK6" s="190"/>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row>
    <row r="7" spans="1:95" ht="36.950000000000003" customHeight="1" x14ac:dyDescent="0.3">
      <c r="A7" s="453" t="s">
        <v>90</v>
      </c>
      <c r="B7" s="453"/>
      <c r="C7" s="455" t="s">
        <v>465</v>
      </c>
      <c r="D7" s="455"/>
      <c r="E7" s="455"/>
      <c r="F7" s="455"/>
      <c r="G7" s="455"/>
      <c r="H7" s="455"/>
      <c r="I7" s="455"/>
      <c r="J7" s="455"/>
      <c r="K7" s="455"/>
      <c r="L7" s="455"/>
      <c r="M7" s="455"/>
      <c r="N7" s="455"/>
      <c r="O7" s="191"/>
      <c r="P7" s="192"/>
      <c r="Q7" s="190"/>
      <c r="R7" s="190"/>
      <c r="S7" s="190"/>
      <c r="T7" s="190"/>
      <c r="U7" s="190"/>
      <c r="V7" s="190"/>
      <c r="W7" s="190"/>
      <c r="X7" s="190"/>
      <c r="Y7" s="190"/>
      <c r="Z7" s="190"/>
      <c r="AA7" s="190"/>
      <c r="AB7" s="190"/>
      <c r="AC7" s="190"/>
      <c r="AD7" s="190"/>
      <c r="AE7" s="190"/>
      <c r="AF7" s="190"/>
      <c r="AG7" s="190"/>
      <c r="AH7" s="190"/>
      <c r="AI7" s="190"/>
      <c r="AJ7" s="190"/>
      <c r="AK7" s="190"/>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row>
    <row r="8" spans="1:95" ht="35.1" customHeight="1" x14ac:dyDescent="0.3">
      <c r="A8" s="453" t="s">
        <v>91</v>
      </c>
      <c r="B8" s="453"/>
      <c r="C8" s="455" t="s">
        <v>466</v>
      </c>
      <c r="D8" s="444"/>
      <c r="E8" s="444"/>
      <c r="F8" s="444"/>
      <c r="G8" s="444"/>
      <c r="H8" s="444"/>
      <c r="I8" s="444"/>
      <c r="J8" s="444"/>
      <c r="K8" s="444"/>
      <c r="L8" s="444"/>
      <c r="M8" s="444"/>
      <c r="N8" s="444"/>
      <c r="O8" s="191"/>
      <c r="P8" s="192"/>
      <c r="Q8" s="190"/>
      <c r="R8" s="190"/>
      <c r="S8" s="190"/>
      <c r="T8" s="190"/>
      <c r="U8" s="190"/>
      <c r="V8" s="190"/>
      <c r="W8" s="190"/>
      <c r="X8" s="190"/>
      <c r="Y8" s="190"/>
      <c r="Z8" s="190"/>
      <c r="AA8" s="190"/>
      <c r="AB8" s="190"/>
      <c r="AC8" s="190"/>
      <c r="AD8" s="190"/>
      <c r="AE8" s="190"/>
      <c r="AF8" s="190"/>
      <c r="AG8" s="190"/>
      <c r="AH8" s="190"/>
      <c r="AI8" s="190"/>
      <c r="AJ8" s="190"/>
      <c r="AK8" s="275"/>
      <c r="AL8" s="422" t="s">
        <v>623</v>
      </c>
      <c r="AM8" s="422"/>
      <c r="AN8" s="422"/>
      <c r="AO8" s="422"/>
      <c r="AP8" s="422"/>
      <c r="AQ8" s="422"/>
      <c r="AR8" s="422"/>
      <c r="AS8" s="422"/>
      <c r="AT8" s="422"/>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row>
    <row r="9" spans="1:95" ht="14.1" customHeight="1" x14ac:dyDescent="0.3">
      <c r="A9" s="445" t="s">
        <v>92</v>
      </c>
      <c r="B9" s="445"/>
      <c r="C9" s="445"/>
      <c r="D9" s="445"/>
      <c r="E9" s="445"/>
      <c r="F9" s="445"/>
      <c r="G9" s="445"/>
      <c r="H9" s="445" t="s">
        <v>93</v>
      </c>
      <c r="I9" s="445"/>
      <c r="J9" s="445"/>
      <c r="K9" s="445"/>
      <c r="L9" s="445"/>
      <c r="M9" s="445"/>
      <c r="N9" s="445"/>
      <c r="O9" s="445" t="s">
        <v>94</v>
      </c>
      <c r="P9" s="445"/>
      <c r="Q9" s="445"/>
      <c r="R9" s="445"/>
      <c r="S9" s="445"/>
      <c r="T9" s="445"/>
      <c r="U9" s="445"/>
      <c r="V9" s="445"/>
      <c r="W9" s="445"/>
      <c r="X9" s="445" t="s">
        <v>95</v>
      </c>
      <c r="Y9" s="445"/>
      <c r="Z9" s="445"/>
      <c r="AA9" s="445"/>
      <c r="AB9" s="445"/>
      <c r="AC9" s="445"/>
      <c r="AD9" s="445"/>
      <c r="AE9" s="445" t="s">
        <v>96</v>
      </c>
      <c r="AF9" s="445"/>
      <c r="AG9" s="445"/>
      <c r="AH9" s="445"/>
      <c r="AI9" s="445"/>
      <c r="AJ9" s="445"/>
      <c r="AK9" s="447"/>
      <c r="AL9" s="430" t="s">
        <v>620</v>
      </c>
      <c r="AM9" s="430"/>
      <c r="AN9" s="430"/>
      <c r="AO9" s="431" t="s">
        <v>621</v>
      </c>
      <c r="AP9" s="431"/>
      <c r="AQ9" s="431"/>
      <c r="AR9" s="431" t="s">
        <v>622</v>
      </c>
      <c r="AS9" s="431"/>
      <c r="AT9" s="431"/>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row>
    <row r="10" spans="1:95" ht="16.5" customHeight="1" x14ac:dyDescent="0.3">
      <c r="A10" s="454" t="s">
        <v>97</v>
      </c>
      <c r="B10" s="445" t="s">
        <v>22</v>
      </c>
      <c r="C10" s="427" t="s">
        <v>24</v>
      </c>
      <c r="D10" s="427" t="s">
        <v>26</v>
      </c>
      <c r="E10" s="445" t="s">
        <v>28</v>
      </c>
      <c r="F10" s="427" t="s">
        <v>30</v>
      </c>
      <c r="G10" s="427" t="s">
        <v>98</v>
      </c>
      <c r="H10" s="427" t="s">
        <v>99</v>
      </c>
      <c r="I10" s="445" t="s">
        <v>100</v>
      </c>
      <c r="J10" s="427" t="s">
        <v>101</v>
      </c>
      <c r="K10" s="427" t="s">
        <v>102</v>
      </c>
      <c r="L10" s="427" t="s">
        <v>103</v>
      </c>
      <c r="M10" s="445" t="s">
        <v>100</v>
      </c>
      <c r="N10" s="427" t="s">
        <v>36</v>
      </c>
      <c r="O10" s="429" t="s">
        <v>104</v>
      </c>
      <c r="P10" s="427" t="s">
        <v>38</v>
      </c>
      <c r="Q10" s="427" t="s">
        <v>40</v>
      </c>
      <c r="R10" s="427" t="s">
        <v>105</v>
      </c>
      <c r="S10" s="427"/>
      <c r="T10" s="427"/>
      <c r="U10" s="427"/>
      <c r="V10" s="427"/>
      <c r="W10" s="427"/>
      <c r="X10" s="429" t="s">
        <v>106</v>
      </c>
      <c r="Y10" s="429" t="s">
        <v>107</v>
      </c>
      <c r="Z10" s="429" t="s">
        <v>100</v>
      </c>
      <c r="AA10" s="429" t="s">
        <v>108</v>
      </c>
      <c r="AB10" s="429" t="s">
        <v>100</v>
      </c>
      <c r="AC10" s="429" t="s">
        <v>109</v>
      </c>
      <c r="AD10" s="429" t="s">
        <v>56</v>
      </c>
      <c r="AE10" s="427" t="s">
        <v>96</v>
      </c>
      <c r="AF10" s="427" t="s">
        <v>110</v>
      </c>
      <c r="AG10" s="427" t="s">
        <v>111</v>
      </c>
      <c r="AH10" s="427" t="s">
        <v>112</v>
      </c>
      <c r="AI10" s="427" t="s">
        <v>113</v>
      </c>
      <c r="AJ10" s="427" t="s">
        <v>114</v>
      </c>
      <c r="AK10" s="448" t="s">
        <v>60</v>
      </c>
      <c r="AL10" s="430"/>
      <c r="AM10" s="430"/>
      <c r="AN10" s="430"/>
      <c r="AO10" s="431"/>
      <c r="AP10" s="431"/>
      <c r="AQ10" s="431"/>
      <c r="AR10" s="431"/>
      <c r="AS10" s="431"/>
      <c r="AT10" s="431"/>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row>
    <row r="11" spans="1:95" s="4" customFormat="1" ht="110.1" customHeight="1" x14ac:dyDescent="0.25">
      <c r="A11" s="454"/>
      <c r="B11" s="445"/>
      <c r="C11" s="427"/>
      <c r="D11" s="427"/>
      <c r="E11" s="445"/>
      <c r="F11" s="427"/>
      <c r="G11" s="427"/>
      <c r="H11" s="427"/>
      <c r="I11" s="445"/>
      <c r="J11" s="427"/>
      <c r="K11" s="427"/>
      <c r="L11" s="445"/>
      <c r="M11" s="445"/>
      <c r="N11" s="427"/>
      <c r="O11" s="429"/>
      <c r="P11" s="427"/>
      <c r="Q11" s="427"/>
      <c r="R11" s="193" t="s">
        <v>115</v>
      </c>
      <c r="S11" s="193" t="s">
        <v>116</v>
      </c>
      <c r="T11" s="193" t="s">
        <v>117</v>
      </c>
      <c r="U11" s="193" t="s">
        <v>118</v>
      </c>
      <c r="V11" s="193" t="s">
        <v>119</v>
      </c>
      <c r="W11" s="193" t="s">
        <v>120</v>
      </c>
      <c r="X11" s="429"/>
      <c r="Y11" s="429"/>
      <c r="Z11" s="429"/>
      <c r="AA11" s="429"/>
      <c r="AB11" s="429"/>
      <c r="AC11" s="429"/>
      <c r="AD11" s="429"/>
      <c r="AE11" s="427"/>
      <c r="AF11" s="427"/>
      <c r="AG11" s="427"/>
      <c r="AH11" s="427"/>
      <c r="AI11" s="427"/>
      <c r="AJ11" s="427"/>
      <c r="AK11" s="448"/>
      <c r="AL11" s="280" t="s">
        <v>624</v>
      </c>
      <c r="AM11" s="280" t="s">
        <v>625</v>
      </c>
      <c r="AN11" s="281" t="s">
        <v>100</v>
      </c>
      <c r="AO11" s="280" t="s">
        <v>624</v>
      </c>
      <c r="AP11" s="280" t="s">
        <v>625</v>
      </c>
      <c r="AQ11" s="281" t="s">
        <v>100</v>
      </c>
      <c r="AR11" s="280" t="s">
        <v>624</v>
      </c>
      <c r="AS11" s="280" t="s">
        <v>625</v>
      </c>
      <c r="AT11" s="281" t="s">
        <v>100</v>
      </c>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row>
    <row r="12" spans="1:95" s="3" customFormat="1" ht="110.25" x14ac:dyDescent="0.25">
      <c r="A12" s="194">
        <v>1</v>
      </c>
      <c r="B12" s="195" t="s">
        <v>247</v>
      </c>
      <c r="C12" s="195" t="s">
        <v>252</v>
      </c>
      <c r="D12" s="195" t="s">
        <v>248</v>
      </c>
      <c r="E12" s="196" t="str">
        <f>+IF(ISTEXT(D12)=TRUE,CONCATENATE(B12," por ",C12," debido a ",D12),"DILIGENCIE LAS CASILLAS ANTERIORES")</f>
        <v>Posibilidad de afectación Económico y Reputacional por Investigaciones disciplinarias y sanciones por entes de control debido a al incumplimiento en la entrega de los informes al Concejo Municipal en los plazos establecidos en ley</v>
      </c>
      <c r="F12" s="195" t="s">
        <v>121</v>
      </c>
      <c r="G12" s="197">
        <v>4</v>
      </c>
      <c r="H12" s="198" t="str">
        <f>IF(G12&lt;=0,"",IF(G12&lt;=2,"Muy Baja",IF(G12&lt;=24,"Baja",IF(G12&lt;=500,"Media",IF(G12&lt;=5000,"Alta","Muy Alta")))))</f>
        <v>Baja</v>
      </c>
      <c r="I12" s="199">
        <f>IF(H12="","",IF(H12="Muy Baja",0.2,IF(H12="Baja",0.4,IF(H12="Media",0.6,IF(H12="Alta",0.8,IF(H12="Muy Alta",1,))))))</f>
        <v>0.4</v>
      </c>
      <c r="J12" s="200" t="s">
        <v>189</v>
      </c>
      <c r="K12" s="199" t="str">
        <f ca="1">IF(NOT(ISERROR(MATCH(J12,'Tabla Impacto'!$B$221:$B$223,0))),'Tabla Impacto'!$F$223&amp;"Por favor no seleccionar los criterios de impacto(Afectación Económica o presupuestal y Pérdida Reputacional)",J12)</f>
        <v xml:space="preserve">     El riesgo afecta la imagen de de la entidad con efecto publicitario sostenido a nivel de sector administrativo, nivel departamental o municipal</v>
      </c>
      <c r="L12" s="198" t="str">
        <f ca="1">IF(OR(K12='Tabla Impacto'!$C$11,K12='Tabla Impacto'!$D$11),"Leve",IF(OR(K12='Tabla Impacto'!$C$12,K12='Tabla Impacto'!$D$12),"Menor",IF(OR(K12='Tabla Impacto'!$C$13,K12='Tabla Impacto'!$D$13),"Moderado",IF(OR(K12='Tabla Impacto'!$C$14,K12='Tabla Impacto'!$D$14),"Mayor",IF(OR(K12='Tabla Impacto'!$C$15,K12='Tabla Impacto'!$D$15),"Catastrófico","")))))</f>
        <v>Mayor</v>
      </c>
      <c r="M12" s="199">
        <f ca="1">IF(L12="","",IF(L12="Leve",0.2,IF(L12="Menor",0.4,IF(L12="Moderado",0.6,IF(L12="Mayor",0.8,IF(L12="Catastrófico",1,))))))</f>
        <v>0.8</v>
      </c>
      <c r="N12" s="201" t="str">
        <f ca="1">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Alto</v>
      </c>
      <c r="O12" s="194">
        <v>1</v>
      </c>
      <c r="P12" s="202" t="s">
        <v>249</v>
      </c>
      <c r="Q12" s="203" t="str">
        <f>IF(OR(R12="Preventivo",R12="Detectivo"),"Probabilidad",IF(R12="Correctivo","Impacto",""))</f>
        <v>Probabilidad</v>
      </c>
      <c r="R12" s="204" t="s">
        <v>123</v>
      </c>
      <c r="S12" s="204" t="s">
        <v>124</v>
      </c>
      <c r="T12" s="205" t="str">
        <f>IF(AND(R12="Preventivo",S12="Automático"),"50%",IF(AND(R12="Preventivo",S12="Manual"),"40%",IF(AND(R12="Detectivo",S12="Automático"),"40%",IF(AND(R12="Detectivo",S12="Manual"),"30%",IF(AND(R12="Correctivo",S12="Automático"),"35%",IF(AND(R12="Correctivo",S12="Manual"),"25%",""))))))</f>
        <v>40%</v>
      </c>
      <c r="U12" s="204" t="s">
        <v>213</v>
      </c>
      <c r="V12" s="204" t="s">
        <v>126</v>
      </c>
      <c r="W12" s="204" t="s">
        <v>127</v>
      </c>
      <c r="X12" s="206">
        <f>IFERROR(IF(Q12="Probabilidad",(I12-(+I12*T12)),IF(Q12="Impacto",I12,"")),"")</f>
        <v>0.24</v>
      </c>
      <c r="Y12" s="207" t="str">
        <f>IFERROR(IF(X12="","",IF(X12&lt;=0.2,"Muy Baja",IF(X12&lt;=0.4,"Baja",IF(X12&lt;=0.6,"Media",IF(X12&lt;=0.8,"Alta","Muy Alta"))))),"")</f>
        <v>Baja</v>
      </c>
      <c r="Z12" s="205">
        <f>+X12</f>
        <v>0.24</v>
      </c>
      <c r="AA12" s="207" t="str">
        <f ca="1">IFERROR(IF(AB12="","",IF(AB12&lt;=0.2,"Leve",IF(AB12&lt;=0.4,"Menor",IF(AB12&lt;=0.6,"Moderado",IF(AB12&lt;=0.8,"Mayor","Catastrófico"))))),"")</f>
        <v>Mayor</v>
      </c>
      <c r="AB12" s="206">
        <f ca="1">IFERROR(IF(Q13="Impacto",(M13-(+M13*T13)),IF(Q13="Probabilidad",M13,"")),"")</f>
        <v>0.8</v>
      </c>
      <c r="AC12" s="208" t="str">
        <f ca="1">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Alto</v>
      </c>
      <c r="AD12" s="204" t="s">
        <v>128</v>
      </c>
      <c r="AE12" s="209" t="s">
        <v>250</v>
      </c>
      <c r="AF12" s="209" t="s">
        <v>251</v>
      </c>
      <c r="AG12" s="210">
        <v>45658</v>
      </c>
      <c r="AH12" s="210">
        <v>46003</v>
      </c>
      <c r="AI12" s="264">
        <v>45782</v>
      </c>
      <c r="AJ12" s="211" t="s">
        <v>544</v>
      </c>
      <c r="AK12" s="197"/>
      <c r="AL12" s="274">
        <v>1</v>
      </c>
      <c r="AM12" s="274">
        <v>1</v>
      </c>
      <c r="AN12" s="277">
        <f>+AM12/AL12</f>
        <v>1</v>
      </c>
      <c r="AO12" s="274">
        <v>1</v>
      </c>
      <c r="AP12" s="274"/>
      <c r="AQ12" s="277">
        <f>+AP12/AO12</f>
        <v>0</v>
      </c>
      <c r="AR12" s="274">
        <v>1</v>
      </c>
      <c r="AS12" s="274"/>
      <c r="AT12" s="277">
        <f>+AS12/AR12</f>
        <v>0</v>
      </c>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row>
    <row r="13" spans="1:95" ht="89.1" customHeight="1" x14ac:dyDescent="0.3">
      <c r="A13" s="437">
        <v>2</v>
      </c>
      <c r="B13" s="438" t="s">
        <v>247</v>
      </c>
      <c r="C13" s="438" t="s">
        <v>252</v>
      </c>
      <c r="D13" s="438" t="s">
        <v>468</v>
      </c>
      <c r="E13" s="442" t="str">
        <f>+IF(ISTEXT(D13)=TRUE,CONCATENATE(B13," por ",C13," debido a ",D13),"DILIGENCIE LAS CASILLAS ANTERIORES")</f>
        <v>Posibilidad de afectación Económico y Reputacional por Investigaciones disciplinarias y sanciones por entes de control debido a incumplimiento de los proyectos contenidos en el Plan de Desarrollo Municipal</v>
      </c>
      <c r="F13" s="438" t="s">
        <v>121</v>
      </c>
      <c r="G13" s="439">
        <v>12</v>
      </c>
      <c r="H13" s="435" t="str">
        <f>IF(G13&lt;=0,"",IF(G13&lt;=2,"Muy Baja",IF(G13&lt;=24,"Baja",IF(G13&lt;=500,"Media",IF(G13&lt;=5000,"Alta","Muy Alta")))))</f>
        <v>Baja</v>
      </c>
      <c r="I13" s="434">
        <f>IF(H13="","",IF(H13="Muy Baja",0.2,IF(H13="Baja",0.4,IF(H13="Media",0.6,IF(H13="Alta",0.8,IF(H13="Muy Alta",1,))))))</f>
        <v>0.4</v>
      </c>
      <c r="J13" s="440" t="s">
        <v>189</v>
      </c>
      <c r="K13" s="434" t="str">
        <f ca="1">IF(NOT(ISERROR(MATCH(J13,'Tabla Impacto'!$B$221:$B$223,0))),'Tabla Impacto'!$F$223&amp;"Por favor no seleccionar los criterios de impacto(Afectación Económica o presupuestal y Pérdida Reputacional)",J13)</f>
        <v xml:space="preserve">     El riesgo afecta la imagen de de la entidad con efecto publicitario sostenido a nivel de sector administrativo, nivel departamental o municipal</v>
      </c>
      <c r="L13" s="435" t="str">
        <f ca="1">IF(OR(K13='Tabla Impacto'!$C$11,K13='Tabla Impacto'!$D$11),"Leve",IF(OR(K13='Tabla Impacto'!$C$12,K13='Tabla Impacto'!$D$12),"Menor",IF(OR(K13='Tabla Impacto'!$C$13,K13='Tabla Impacto'!$D$13),"Moderado",IF(OR(K13='Tabla Impacto'!$C$14,K13='Tabla Impacto'!$D$14),"Mayor",IF(OR(K13='Tabla Impacto'!$C$15,K13='Tabla Impacto'!$D$15),"Catastrófico","")))))</f>
        <v>Mayor</v>
      </c>
      <c r="M13" s="434">
        <f ca="1">IF(L13="","",IF(L13="Leve",0.2,IF(L13="Menor",0.4,IF(L13="Moderado",0.6,IF(L13="Mayor",0.8,IF(L13="Catastrófico",1,))))))</f>
        <v>0.8</v>
      </c>
      <c r="N13" s="436" t="str">
        <f ca="1">IF(OR(AND(H13="Muy Baja",L13="Leve"),AND(H13="Muy Baja",L13="Menor"),AND(H13="Baja",L13="Leve")),"Bajo",IF(OR(AND(H13="Muy baja",L13="Moderado"),AND(H13="Baja",L13="Menor"),AND(H13="Baja",L13="Moderado"),AND(H13="Media",L13="Leve"),AND(H13="Media",L13="Menor"),AND(H13="Media",L13="Moderado"),AND(H13="Alta",L13="Leve"),AND(H13="Alta",L13="Menor")),"Moderado",IF(OR(AND(H13="Muy Baja",L13="Mayor"),AND(H13="Baja",L13="Mayor"),AND(H13="Media",L13="Mayor"),AND(H13="Alta",L13="Moderado"),AND(H13="Alta",L13="Mayor"),AND(H13="Muy Alta",L13="Leve"),AND(H13="Muy Alta",L13="Menor"),AND(H13="Muy Alta",L13="Moderado"),AND(H13="Muy Alta",L13="Mayor")),"Alto",IF(OR(AND(H13="Muy Baja",L13="Catastrófico"),AND(H13="Baja",L13="Catastrófico"),AND(H13="Media",L13="Catastrófico"),AND(H13="Alta",L13="Catastrófico"),AND(H13="Muy Alta",L13="Catastrófico")),"Extremo",""))))</f>
        <v>Alto</v>
      </c>
      <c r="O13" s="437">
        <v>1</v>
      </c>
      <c r="P13" s="432" t="s">
        <v>253</v>
      </c>
      <c r="Q13" s="433" t="str">
        <f>IF(OR(R13="Preventivo",R13="Detectivo"),"Probabilidad",IF(R13="Correctivo","Impacto",""))</f>
        <v>Probabilidad</v>
      </c>
      <c r="R13" s="426" t="s">
        <v>123</v>
      </c>
      <c r="S13" s="426" t="s">
        <v>124</v>
      </c>
      <c r="T13" s="423" t="str">
        <f>IF(AND(R13="Preventivo",S13="Automático"),"50%",IF(AND(R13="Preventivo",S13="Manual"),"40%",IF(AND(R13="Detectivo",S13="Automático"),"40%",IF(AND(R13="Detectivo",S13="Manual"),"30%",IF(AND(R13="Correctivo",S13="Automático"),"35%",IF(AND(R13="Correctivo",S13="Manual"),"25%",""))))))</f>
        <v>40%</v>
      </c>
      <c r="U13" s="426" t="s">
        <v>213</v>
      </c>
      <c r="V13" s="426" t="s">
        <v>126</v>
      </c>
      <c r="W13" s="426" t="s">
        <v>127</v>
      </c>
      <c r="X13" s="428">
        <f>IFERROR(IF(Q13="Probabilidad",(I13-(+I13*T13)),IF(Q13="Impacto",I13,"")),"")</f>
        <v>0.24</v>
      </c>
      <c r="Y13" s="424" t="str">
        <f>IFERROR(IF(X13="","",IF(X13&lt;=0.2,"Muy Baja",IF(X13&lt;=0.4,"Baja",IF(X13&lt;=0.6,"Media",IF(X13&lt;=0.8,"Alta","Muy Alta"))))),"")</f>
        <v>Baja</v>
      </c>
      <c r="Z13" s="423">
        <f>+X13</f>
        <v>0.24</v>
      </c>
      <c r="AA13" s="424" t="str">
        <f ca="1">IFERROR(IF(AB13="","",IF(AB13&lt;=0.2,"Leve",IF(AB13&lt;=0.4,"Menor",IF(AB13&lt;=0.6,"Moderado",IF(AB13&lt;=0.8,"Mayor","Catastrófico"))))),"")</f>
        <v>Mayor</v>
      </c>
      <c r="AB13" s="423">
        <f ca="1">IFERROR(IF(Q13="Impacto",(M13-(+M13*T13)),IF(Q13="Probabilidad",M13,"")),"")</f>
        <v>0.8</v>
      </c>
      <c r="AC13" s="425" t="str">
        <f ca="1">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Alto</v>
      </c>
      <c r="AD13" s="426" t="s">
        <v>128</v>
      </c>
      <c r="AE13" s="212" t="s">
        <v>254</v>
      </c>
      <c r="AF13" s="213" t="s">
        <v>255</v>
      </c>
      <c r="AG13" s="210">
        <v>45658</v>
      </c>
      <c r="AH13" s="210">
        <v>46003</v>
      </c>
      <c r="AI13" s="265">
        <v>45782</v>
      </c>
      <c r="AJ13" s="215" t="s">
        <v>545</v>
      </c>
      <c r="AK13" s="216"/>
      <c r="AL13" s="274">
        <v>1</v>
      </c>
      <c r="AM13" s="274">
        <v>1</v>
      </c>
      <c r="AN13" s="277">
        <f t="shared" ref="AN13:AN15" si="0">+AM13/AL13</f>
        <v>1</v>
      </c>
      <c r="AO13" s="274">
        <v>1</v>
      </c>
      <c r="AP13" s="274"/>
      <c r="AQ13" s="277">
        <f t="shared" ref="AQ13:AQ15" si="1">+AP13/AO13</f>
        <v>0</v>
      </c>
      <c r="AR13" s="274">
        <v>1</v>
      </c>
      <c r="AS13" s="274"/>
      <c r="AT13" s="277">
        <f t="shared" ref="AT13:AT15" si="2">+AS13/AR13</f>
        <v>0</v>
      </c>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row>
    <row r="14" spans="1:95" ht="88.5" customHeight="1" x14ac:dyDescent="0.3">
      <c r="A14" s="437"/>
      <c r="B14" s="438"/>
      <c r="C14" s="438"/>
      <c r="D14" s="438"/>
      <c r="E14" s="442" t="str">
        <f t="shared" ref="E14" si="3">+IF(ISTEXT(D14)=TRUE,CONCATENATE(B14," POR ",C14," DEBIDO A ",D14),"DILIGENCIE LAS CASILLAS ANTERIORES")</f>
        <v>DILIGENCIE LAS CASILLAS ANTERIORES</v>
      </c>
      <c r="F14" s="438"/>
      <c r="G14" s="439"/>
      <c r="H14" s="435"/>
      <c r="I14" s="434"/>
      <c r="J14" s="440"/>
      <c r="K14" s="434"/>
      <c r="L14" s="435"/>
      <c r="M14" s="434"/>
      <c r="N14" s="436"/>
      <c r="O14" s="437"/>
      <c r="P14" s="432"/>
      <c r="Q14" s="433"/>
      <c r="R14" s="426"/>
      <c r="S14" s="426"/>
      <c r="T14" s="423"/>
      <c r="U14" s="426"/>
      <c r="V14" s="426"/>
      <c r="W14" s="426"/>
      <c r="X14" s="428"/>
      <c r="Y14" s="424"/>
      <c r="Z14" s="423"/>
      <c r="AA14" s="424"/>
      <c r="AB14" s="423"/>
      <c r="AC14" s="425"/>
      <c r="AD14" s="426"/>
      <c r="AE14" s="212" t="s">
        <v>256</v>
      </c>
      <c r="AF14" s="213" t="s">
        <v>255</v>
      </c>
      <c r="AG14" s="210">
        <v>45658</v>
      </c>
      <c r="AH14" s="210">
        <v>46003</v>
      </c>
      <c r="AI14" s="265">
        <v>45782</v>
      </c>
      <c r="AJ14" s="215" t="s">
        <v>546</v>
      </c>
      <c r="AK14" s="216"/>
      <c r="AL14" s="274">
        <v>1</v>
      </c>
      <c r="AM14" s="274">
        <v>1</v>
      </c>
      <c r="AN14" s="277">
        <f t="shared" si="0"/>
        <v>1</v>
      </c>
      <c r="AO14" s="274">
        <v>1</v>
      </c>
      <c r="AP14" s="274"/>
      <c r="AQ14" s="277">
        <f t="shared" si="1"/>
        <v>0</v>
      </c>
      <c r="AR14" s="274">
        <v>1</v>
      </c>
      <c r="AS14" s="274"/>
      <c r="AT14" s="277">
        <f t="shared" si="2"/>
        <v>0</v>
      </c>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row>
    <row r="15" spans="1:95" ht="69.75" customHeight="1" x14ac:dyDescent="0.3">
      <c r="A15" s="441" t="s">
        <v>418</v>
      </c>
      <c r="B15" s="438" t="s">
        <v>245</v>
      </c>
      <c r="C15" s="438" t="s">
        <v>467</v>
      </c>
      <c r="D15" s="438" t="s">
        <v>417</v>
      </c>
      <c r="E15" s="442" t="str">
        <f>+IF(ISTEXT(D15)=TRUE,CONCATENATE(B15," por ",C15," debido a ",D15),"DILIGENCIE LAS CASILLAS ANTERIORES")</f>
        <v xml:space="preserve">Posibilidad de afectación Económico por Pago de sanción e intereses moratorios  debido a  Trámite inoportuno a los requerimientos de los entes de control y vigilancia, de acuerdo con sus linemientos y términos de ley </v>
      </c>
      <c r="F15" s="438" t="s">
        <v>121</v>
      </c>
      <c r="G15" s="439">
        <v>12</v>
      </c>
      <c r="H15" s="435" t="str">
        <f>IF(G15&lt;=0,"",IF(G15&lt;=2,"Muy Baja",IF(G15&lt;=24,"Baja",IF(G15&lt;=500,"Media",IF(G15&lt;=5000,"Alta","Muy Alta")))))</f>
        <v>Baja</v>
      </c>
      <c r="I15" s="434">
        <f>IF(H15="","",IF(H15="Muy Baja",0.2,IF(H15="Baja",0.4,IF(H15="Media",0.6,IF(H15="Alta",0.8,IF(H15="Muy Alta",1,))))))</f>
        <v>0.4</v>
      </c>
      <c r="J15" s="440" t="s">
        <v>122</v>
      </c>
      <c r="K15" s="434" t="str">
        <f ca="1">IF(NOT(ISERROR(MATCH(J15,'Tabla Impacto'!$B$221:$B$223,0))),'Tabla Impacto'!$F$223&amp;"Por favor no seleccionar los criterios de impacto(Afectación Económica o presupuestal y Pérdida Reputacional)",J15)</f>
        <v xml:space="preserve">     Entre 10 y 50 SMLMV </v>
      </c>
      <c r="L15" s="435" t="str">
        <f ca="1">IF(OR(K15='Tabla Impacto'!$C$11,K15='Tabla Impacto'!$D$11),"Leve",IF(OR(K15='Tabla Impacto'!$C$12,K15='Tabla Impacto'!$D$12),"Menor",IF(OR(K15='Tabla Impacto'!$C$13,K15='Tabla Impacto'!$D$13),"Moderado",IF(OR(K15='Tabla Impacto'!$C$14,K15='Tabla Impacto'!$D$14),"Mayor",IF(OR(K15='Tabla Impacto'!$C$15,K15='Tabla Impacto'!$D$15),"Catastrófico","")))))</f>
        <v>Menor</v>
      </c>
      <c r="M15" s="434">
        <f ca="1">IF(L15="","",IF(L15="Leve",0.2,IF(L15="Menor",0.4,IF(L15="Moderado",0.6,IF(L15="Mayor",0.8,IF(L15="Catastrófico",1,))))))</f>
        <v>0.4</v>
      </c>
      <c r="N15" s="436" t="str">
        <f ca="1">IF(OR(AND(H15="Muy Baja",L15="Leve"),AND(H15="Muy Baja",L15="Menor"),AND(H15="Baja",L15="Leve")),"Bajo",IF(OR(AND(H15="Muy baja",L15="Moderado"),AND(H15="Baja",L15="Menor"),AND(H15="Baja",L15="Moderado"),AND(H15="Media",L15="Leve"),AND(H15="Media",L15="Menor"),AND(H15="Media",L15="Moderado"),AND(H15="Alta",L15="Leve"),AND(H15="Alta",L15="Menor")),"Moderado",IF(OR(AND(H15="Muy Baja",L15="Mayor"),AND(H15="Baja",L15="Mayor"),AND(H15="Media",L15="Mayor"),AND(H15="Alta",L15="Moderado"),AND(H15="Alta",L15="Mayor"),AND(H15="Muy Alta",L15="Leve"),AND(H15="Muy Alta",L15="Menor"),AND(H15="Muy Alta",L15="Moderado"),AND(H15="Muy Alta",L15="Mayor")),"Alto",IF(OR(AND(H15="Muy Baja",L15="Catastrófico"),AND(H15="Baja",L15="Catastrófico"),AND(H15="Media",L15="Catastrófico"),AND(H15="Alta",L15="Catastrófico"),AND(H15="Muy Alta",L15="Catastrófico")),"Extremo",""))))</f>
        <v>Moderado</v>
      </c>
      <c r="O15" s="437">
        <v>1</v>
      </c>
      <c r="P15" s="432" t="s">
        <v>419</v>
      </c>
      <c r="Q15" s="433" t="str">
        <f>IF(OR(R15="Preventivo",R15="Detectivo"),"Probabilidad",IF(R15="Correctivo","Impacto",""))</f>
        <v>Probabilidad</v>
      </c>
      <c r="R15" s="426" t="s">
        <v>123</v>
      </c>
      <c r="S15" s="426" t="s">
        <v>124</v>
      </c>
      <c r="T15" s="423" t="str">
        <f>IF(AND(R15="Preventivo",S15="Automático"),"50%",IF(AND(R15="Preventivo",S15="Manual"),"40%",IF(AND(R15="Detectivo",S15="Automático"),"40%",IF(AND(R15="Detectivo",S15="Manual"),"30%",IF(AND(R15="Correctivo",S15="Automático"),"35%",IF(AND(R15="Correctivo",S15="Manual"),"25%",""))))))</f>
        <v>40%</v>
      </c>
      <c r="U15" s="426" t="s">
        <v>213</v>
      </c>
      <c r="V15" s="426" t="s">
        <v>126</v>
      </c>
      <c r="W15" s="426" t="s">
        <v>127</v>
      </c>
      <c r="X15" s="428">
        <f>IFERROR(IF(Q15="Probabilidad",(I15-(+I15*T15)),IF(Q15="Impacto",I15,"")),"")</f>
        <v>0.24</v>
      </c>
      <c r="Y15" s="424" t="str">
        <f>IFERROR(IF(X15="","",IF(X15&lt;=0.2,"Muy Baja",IF(X15&lt;=0.4,"Baja",IF(X15&lt;=0.6,"Media",IF(X15&lt;=0.8,"Alta","Muy Alta"))))),"")</f>
        <v>Baja</v>
      </c>
      <c r="Z15" s="423">
        <f>+X15</f>
        <v>0.24</v>
      </c>
      <c r="AA15" s="424" t="str">
        <f ca="1">IFERROR(IF(AB15="","",IF(AB15&lt;=0.2,"Leve",IF(AB15&lt;=0.4,"Menor",IF(AB15&lt;=0.6,"Moderado",IF(AB15&lt;=0.8,"Mayor","Catastrófico"))))),"")</f>
        <v>Menor</v>
      </c>
      <c r="AB15" s="423">
        <f ca="1">IFERROR(IF(Q15="Impacto",(M15-(+M15*T15)),IF(Q15="Probabilidad",M15,"")),"")</f>
        <v>0.4</v>
      </c>
      <c r="AC15" s="425" t="str">
        <f ca="1">IFERROR(IF(OR(AND(Y15="Muy Baja",AA15="Leve"),AND(Y15="Muy Baja",AA15="Menor"),AND(Y15="Baja",AA15="Leve")),"Bajo",IF(OR(AND(Y15="Muy baja",AA15="Moderado"),AND(Y15="Baja",AA15="Menor"),AND(Y15="Baja",AA15="Moderado"),AND(Y15="Media",AA15="Leve"),AND(Y15="Media",AA15="Menor"),AND(Y15="Media",AA15="Moderado"),AND(Y15="Alta",AA15="Leve"),AND(Y15="Alta",AA15="Menor")),"Moderado",IF(OR(AND(Y15="Muy Baja",AA15="Mayor"),AND(Y15="Baja",AA15="Mayor"),AND(Y15="Media",AA15="Mayor"),AND(Y15="Alta",AA15="Moderado"),AND(Y15="Alta",AA15="Mayor"),AND(Y15="Muy Alta",AA15="Leve"),AND(Y15="Muy Alta",AA15="Menor"),AND(Y15="Muy Alta",AA15="Moderado"),AND(Y15="Muy Alta",AA15="Mayor")),"Alto",IF(OR(AND(Y15="Muy Baja",AA15="Catastrófico"),AND(Y15="Baja",AA15="Catastrófico"),AND(Y15="Media",AA15="Catastrófico"),AND(Y15="Alta",AA15="Catastrófico"),AND(Y15="Muy Alta",AA15="Catastrófico")),"Extremo","")))),"")</f>
        <v>Moderado</v>
      </c>
      <c r="AD15" s="426" t="s">
        <v>128</v>
      </c>
      <c r="AE15" s="212" t="s">
        <v>469</v>
      </c>
      <c r="AF15" s="213" t="s">
        <v>470</v>
      </c>
      <c r="AG15" s="210">
        <v>45658</v>
      </c>
      <c r="AH15" s="210">
        <v>46003</v>
      </c>
      <c r="AI15" s="265">
        <v>45782</v>
      </c>
      <c r="AJ15" s="215" t="s">
        <v>547</v>
      </c>
      <c r="AK15" s="216"/>
      <c r="AL15" s="274">
        <v>1</v>
      </c>
      <c r="AM15" s="274">
        <v>1</v>
      </c>
      <c r="AN15" s="277">
        <f t="shared" si="0"/>
        <v>1</v>
      </c>
      <c r="AO15" s="274">
        <v>1</v>
      </c>
      <c r="AP15" s="274"/>
      <c r="AQ15" s="277">
        <f t="shared" si="1"/>
        <v>0</v>
      </c>
      <c r="AR15" s="274">
        <v>1</v>
      </c>
      <c r="AS15" s="274"/>
      <c r="AT15" s="277">
        <f t="shared" si="2"/>
        <v>0</v>
      </c>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row>
    <row r="16" spans="1:95" ht="88.5" customHeight="1" x14ac:dyDescent="0.3">
      <c r="A16" s="437"/>
      <c r="B16" s="438"/>
      <c r="C16" s="438"/>
      <c r="D16" s="438"/>
      <c r="E16" s="442" t="str">
        <f t="shared" ref="E16" si="4">+IF(ISTEXT(D16)=TRUE,CONCATENATE(B16," POR ",C16," DEBIDO A ",D16),"DILIGENCIE LAS CASILLAS ANTERIORES")</f>
        <v>DILIGENCIE LAS CASILLAS ANTERIORES</v>
      </c>
      <c r="F16" s="438"/>
      <c r="G16" s="439"/>
      <c r="H16" s="435"/>
      <c r="I16" s="434"/>
      <c r="J16" s="440"/>
      <c r="K16" s="434"/>
      <c r="L16" s="435"/>
      <c r="M16" s="434"/>
      <c r="N16" s="436"/>
      <c r="O16" s="437"/>
      <c r="P16" s="432"/>
      <c r="Q16" s="433"/>
      <c r="R16" s="426"/>
      <c r="S16" s="426"/>
      <c r="T16" s="423"/>
      <c r="U16" s="426"/>
      <c r="V16" s="426"/>
      <c r="W16" s="426"/>
      <c r="X16" s="428"/>
      <c r="Y16" s="424"/>
      <c r="Z16" s="423"/>
      <c r="AA16" s="424"/>
      <c r="AB16" s="423"/>
      <c r="AC16" s="425"/>
      <c r="AD16" s="426"/>
      <c r="AE16" s="212"/>
      <c r="AF16" s="213"/>
      <c r="AG16" s="210"/>
      <c r="AH16" s="210"/>
      <c r="AI16" s="214"/>
      <c r="AJ16" s="215"/>
      <c r="AK16" s="216"/>
      <c r="AL16" s="274"/>
      <c r="AM16" s="274"/>
      <c r="AN16" s="277"/>
      <c r="AO16" s="274"/>
      <c r="AP16" s="274"/>
      <c r="AQ16" s="277"/>
      <c r="AR16" s="274"/>
      <c r="AS16" s="274"/>
      <c r="AT16" s="27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row>
    <row r="17" spans="1:46" ht="41.1" customHeight="1" x14ac:dyDescent="0.3">
      <c r="A17" s="26"/>
      <c r="B17" s="26"/>
      <c r="C17" s="26"/>
      <c r="D17" s="26"/>
      <c r="E17" s="7"/>
      <c r="F17" s="25"/>
      <c r="G17" s="7"/>
      <c r="H17" s="7"/>
      <c r="I17" s="7"/>
      <c r="J17" s="7"/>
      <c r="K17" s="7"/>
      <c r="L17" s="7"/>
      <c r="M17" s="7"/>
      <c r="N17" s="7"/>
      <c r="O17" s="25"/>
      <c r="P17" s="147"/>
      <c r="Q17" s="7"/>
      <c r="R17" s="7"/>
      <c r="S17" s="7"/>
      <c r="T17" s="7"/>
      <c r="U17" s="7"/>
      <c r="V17" s="7"/>
      <c r="W17" s="7"/>
      <c r="X17" s="7"/>
      <c r="Y17" s="7"/>
      <c r="Z17" s="7"/>
      <c r="AA17" s="7"/>
      <c r="AB17" s="7"/>
      <c r="AC17" s="7"/>
      <c r="AD17" s="7"/>
      <c r="AE17" s="7"/>
      <c r="AF17" s="7"/>
      <c r="AG17" s="7"/>
      <c r="AH17" s="7"/>
      <c r="AI17" s="7"/>
      <c r="AJ17" s="7"/>
      <c r="AK17" s="7"/>
      <c r="AL17" s="274">
        <f>SUM(AL12:AL16)</f>
        <v>4</v>
      </c>
      <c r="AM17" s="274">
        <f>SUM(AM12:AM16)</f>
        <v>4</v>
      </c>
      <c r="AN17" s="277">
        <f>+AM17/AL17</f>
        <v>1</v>
      </c>
      <c r="AO17" s="274">
        <f>SUM(AO12:AO16)</f>
        <v>4</v>
      </c>
      <c r="AP17" s="274">
        <f>SUM(AP12:AP16)</f>
        <v>0</v>
      </c>
      <c r="AQ17" s="277">
        <f>+AP17/AO17</f>
        <v>0</v>
      </c>
      <c r="AR17" s="274">
        <f>SUM(AR12:AR16)</f>
        <v>4</v>
      </c>
      <c r="AS17" s="274">
        <f>SUM(AS12:AS16)</f>
        <v>0</v>
      </c>
      <c r="AT17" s="277">
        <f>+AS17/AR17</f>
        <v>0</v>
      </c>
    </row>
    <row r="18" spans="1:46" x14ac:dyDescent="0.3">
      <c r="A18" s="26"/>
      <c r="B18" s="26"/>
      <c r="C18" s="26"/>
      <c r="D18" s="26"/>
      <c r="E18" s="7"/>
      <c r="F18" s="25"/>
      <c r="G18" s="7"/>
      <c r="H18" s="7"/>
      <c r="I18" s="7"/>
      <c r="J18" s="7"/>
      <c r="K18" s="7"/>
      <c r="L18" s="7"/>
      <c r="M18" s="7"/>
      <c r="N18" s="7"/>
      <c r="O18" s="25"/>
      <c r="P18" s="14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row>
    <row r="19" spans="1:46" x14ac:dyDescent="0.3">
      <c r="A19" s="26"/>
      <c r="B19" s="26"/>
      <c r="C19" s="26"/>
      <c r="D19" s="26"/>
      <c r="E19" s="7"/>
      <c r="F19" s="25"/>
      <c r="G19" s="7"/>
      <c r="H19" s="7"/>
      <c r="I19" s="7"/>
      <c r="J19" s="7"/>
      <c r="K19" s="7"/>
      <c r="L19" s="7"/>
      <c r="M19" s="7"/>
      <c r="N19" s="7"/>
      <c r="O19" s="25"/>
      <c r="P19" s="14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row>
    <row r="20" spans="1:46" x14ac:dyDescent="0.3">
      <c r="A20" s="26"/>
      <c r="B20" s="26"/>
      <c r="C20" s="26"/>
      <c r="D20" s="26"/>
      <c r="E20" s="7"/>
      <c r="F20" s="25"/>
      <c r="G20" s="7"/>
      <c r="H20" s="7"/>
      <c r="I20" s="7"/>
      <c r="J20" s="7"/>
      <c r="K20" s="7"/>
      <c r="L20" s="7"/>
      <c r="M20" s="7"/>
      <c r="N20" s="7"/>
      <c r="O20" s="25"/>
      <c r="P20" s="14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row>
    <row r="21" spans="1:46" x14ac:dyDescent="0.3">
      <c r="A21" s="26"/>
      <c r="B21" s="26"/>
      <c r="C21" s="26"/>
      <c r="D21" s="26"/>
      <c r="E21" s="7"/>
      <c r="F21" s="25"/>
      <c r="G21" s="7"/>
      <c r="H21" s="7"/>
      <c r="I21" s="7"/>
      <c r="J21" s="7"/>
      <c r="K21" s="7"/>
      <c r="L21" s="7"/>
      <c r="M21" s="7"/>
      <c r="N21" s="7"/>
      <c r="O21" s="25"/>
      <c r="P21" s="14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row>
    <row r="22" spans="1:46" x14ac:dyDescent="0.3">
      <c r="A22" s="26"/>
      <c r="B22" s="26"/>
      <c r="C22" s="186"/>
      <c r="D22" s="26"/>
      <c r="E22" s="7"/>
      <c r="F22" s="25"/>
      <c r="G22" s="7"/>
      <c r="H22" s="7"/>
      <c r="I22" s="7"/>
      <c r="J22" s="7"/>
      <c r="K22" s="7"/>
      <c r="L22" s="7"/>
      <c r="M22" s="7"/>
      <c r="N22" s="7"/>
      <c r="O22" s="25"/>
      <c r="P22" s="14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row>
    <row r="23" spans="1:46" x14ac:dyDescent="0.3">
      <c r="A23" s="26"/>
      <c r="B23" s="26"/>
      <c r="C23" s="26"/>
      <c r="D23" s="26"/>
      <c r="E23" s="7"/>
      <c r="F23" s="25"/>
      <c r="G23" s="7"/>
      <c r="H23" s="7"/>
      <c r="I23" s="7"/>
      <c r="J23" s="7"/>
      <c r="K23" s="7"/>
      <c r="L23" s="7"/>
      <c r="M23" s="7"/>
      <c r="N23" s="7"/>
      <c r="O23" s="25"/>
      <c r="P23" s="14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row>
    <row r="24" spans="1:46" x14ac:dyDescent="0.3">
      <c r="A24" s="26"/>
      <c r="B24" s="26"/>
      <c r="C24" s="26"/>
      <c r="D24" s="26"/>
      <c r="E24" s="7"/>
      <c r="F24" s="25"/>
      <c r="G24" s="7"/>
      <c r="H24" s="7"/>
      <c r="I24" s="7"/>
      <c r="J24" s="7"/>
      <c r="K24" s="7"/>
      <c r="L24" s="7"/>
      <c r="M24" s="7"/>
      <c r="N24" s="7"/>
      <c r="O24" s="25"/>
      <c r="P24" s="14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row>
    <row r="25" spans="1:46" x14ac:dyDescent="0.3">
      <c r="A25" s="26"/>
      <c r="B25" s="26"/>
      <c r="C25" s="26"/>
      <c r="D25" s="26"/>
      <c r="E25" s="7"/>
      <c r="F25" s="25"/>
      <c r="G25" s="7"/>
      <c r="H25" s="7"/>
      <c r="I25" s="7"/>
      <c r="J25" s="7"/>
      <c r="K25" s="7"/>
      <c r="L25" s="7"/>
      <c r="M25" s="7"/>
      <c r="N25" s="7"/>
      <c r="O25" s="25"/>
      <c r="P25" s="14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row>
    <row r="26" spans="1:46" x14ac:dyDescent="0.3">
      <c r="A26" s="26"/>
      <c r="B26" s="26"/>
      <c r="C26" s="26"/>
      <c r="D26" s="26"/>
      <c r="E26" s="7"/>
      <c r="F26" s="25"/>
      <c r="G26" s="7"/>
      <c r="H26" s="7"/>
      <c r="I26" s="7"/>
      <c r="J26" s="7"/>
      <c r="K26" s="7"/>
      <c r="L26" s="7"/>
      <c r="M26" s="7"/>
      <c r="N26" s="7"/>
      <c r="O26" s="25"/>
      <c r="P26" s="14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row>
    <row r="27" spans="1:46" x14ac:dyDescent="0.3">
      <c r="A27" s="26"/>
      <c r="B27" s="26"/>
      <c r="C27" s="26"/>
      <c r="D27" s="26"/>
      <c r="E27" s="7"/>
      <c r="F27" s="25"/>
      <c r="G27" s="7"/>
      <c r="H27" s="7"/>
      <c r="I27" s="7"/>
      <c r="J27" s="7"/>
      <c r="K27" s="7"/>
      <c r="L27" s="7"/>
      <c r="M27" s="7"/>
      <c r="N27" s="7"/>
      <c r="O27" s="25"/>
      <c r="P27" s="14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row>
    <row r="28" spans="1:46" x14ac:dyDescent="0.3">
      <c r="A28" s="26"/>
      <c r="B28" s="26"/>
      <c r="C28" s="26"/>
      <c r="D28" s="26"/>
      <c r="E28" s="7"/>
      <c r="F28" s="25"/>
      <c r="G28" s="7"/>
      <c r="H28" s="7"/>
      <c r="I28" s="7"/>
      <c r="J28" s="7"/>
      <c r="K28" s="7"/>
      <c r="L28" s="7"/>
      <c r="M28" s="7"/>
      <c r="N28" s="7"/>
      <c r="O28" s="25"/>
      <c r="P28" s="14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row>
    <row r="29" spans="1:46" x14ac:dyDescent="0.3">
      <c r="A29" s="26"/>
      <c r="B29" s="26"/>
      <c r="C29" s="26"/>
      <c r="D29" s="26"/>
      <c r="E29" s="7"/>
      <c r="F29" s="25"/>
      <c r="G29" s="7"/>
      <c r="H29" s="7"/>
      <c r="I29" s="7"/>
      <c r="J29" s="7"/>
      <c r="K29" s="7"/>
      <c r="L29" s="7"/>
      <c r="M29" s="7"/>
      <c r="N29" s="7"/>
      <c r="O29" s="25"/>
      <c r="P29" s="14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row>
    <row r="30" spans="1:46" x14ac:dyDescent="0.3">
      <c r="A30" s="26"/>
      <c r="B30" s="26"/>
      <c r="C30" s="26"/>
      <c r="D30" s="26"/>
      <c r="E30" s="7"/>
      <c r="F30" s="25"/>
      <c r="G30" s="7"/>
      <c r="H30" s="7"/>
      <c r="I30" s="7"/>
      <c r="J30" s="7"/>
      <c r="K30" s="7"/>
      <c r="L30" s="7"/>
      <c r="M30" s="7"/>
      <c r="N30" s="7"/>
      <c r="O30" s="25"/>
      <c r="P30" s="14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row>
    <row r="31" spans="1:46" x14ac:dyDescent="0.3">
      <c r="A31" s="26"/>
      <c r="B31" s="26"/>
      <c r="C31" s="26"/>
      <c r="D31" s="26"/>
      <c r="E31" s="7"/>
      <c r="F31" s="25"/>
      <c r="G31" s="7"/>
      <c r="H31" s="7"/>
      <c r="I31" s="7"/>
      <c r="J31" s="7"/>
      <c r="K31" s="7"/>
      <c r="L31" s="7"/>
      <c r="M31" s="7"/>
      <c r="N31" s="7"/>
      <c r="O31" s="25"/>
      <c r="P31" s="14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row>
    <row r="32" spans="1:46" x14ac:dyDescent="0.3">
      <c r="A32" s="26"/>
      <c r="B32" s="26"/>
      <c r="C32" s="26"/>
      <c r="D32" s="26"/>
      <c r="E32" s="7"/>
      <c r="F32" s="25"/>
      <c r="G32" s="7"/>
      <c r="H32" s="7"/>
      <c r="I32" s="7"/>
      <c r="J32" s="7"/>
      <c r="K32" s="7"/>
      <c r="L32" s="7"/>
      <c r="M32" s="7"/>
      <c r="N32" s="7"/>
      <c r="O32" s="25"/>
      <c r="P32" s="14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row>
    <row r="33" spans="1:45" x14ac:dyDescent="0.3">
      <c r="A33" s="26"/>
      <c r="B33" s="26"/>
      <c r="C33" s="26"/>
      <c r="D33" s="26"/>
      <c r="E33" s="7"/>
      <c r="F33" s="25"/>
      <c r="G33" s="7"/>
      <c r="H33" s="7"/>
      <c r="I33" s="7"/>
      <c r="J33" s="7"/>
      <c r="K33" s="7"/>
      <c r="L33" s="7"/>
      <c r="M33" s="7"/>
      <c r="N33" s="7"/>
      <c r="O33" s="25"/>
      <c r="P33" s="14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row>
    <row r="34" spans="1:45" x14ac:dyDescent="0.3">
      <c r="A34" s="26"/>
      <c r="B34" s="26"/>
      <c r="C34" s="26"/>
      <c r="D34" s="26"/>
      <c r="E34" s="7"/>
      <c r="F34" s="25"/>
      <c r="G34" s="7"/>
      <c r="H34" s="7"/>
      <c r="I34" s="7"/>
      <c r="J34" s="7"/>
      <c r="K34" s="7"/>
      <c r="L34" s="7"/>
      <c r="M34" s="7"/>
      <c r="N34" s="7"/>
      <c r="O34" s="25"/>
      <c r="P34" s="14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row>
    <row r="35" spans="1:45" x14ac:dyDescent="0.3">
      <c r="A35" s="26"/>
      <c r="B35" s="26"/>
      <c r="C35" s="26"/>
      <c r="D35" s="26"/>
      <c r="E35" s="7"/>
      <c r="F35" s="25"/>
      <c r="G35" s="7"/>
      <c r="H35" s="7"/>
      <c r="I35" s="7"/>
      <c r="J35" s="7"/>
      <c r="K35" s="7"/>
      <c r="L35" s="7"/>
      <c r="M35" s="7"/>
      <c r="N35" s="7"/>
      <c r="O35" s="25"/>
      <c r="P35" s="14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row>
    <row r="36" spans="1:45" x14ac:dyDescent="0.3">
      <c r="A36" s="26"/>
      <c r="B36" s="26"/>
      <c r="C36" s="26"/>
      <c r="D36" s="26"/>
      <c r="E36" s="7"/>
      <c r="F36" s="25"/>
      <c r="G36" s="7"/>
      <c r="H36" s="7"/>
      <c r="I36" s="7"/>
      <c r="J36" s="7"/>
      <c r="K36" s="7"/>
      <c r="L36" s="7"/>
      <c r="M36" s="7"/>
      <c r="N36" s="7"/>
      <c r="O36" s="25"/>
      <c r="P36" s="14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row>
    <row r="37" spans="1:45" x14ac:dyDescent="0.3">
      <c r="A37" s="26"/>
      <c r="B37" s="26"/>
      <c r="C37" s="26"/>
      <c r="D37" s="26"/>
      <c r="E37" s="7"/>
      <c r="F37" s="25"/>
      <c r="G37" s="7"/>
      <c r="H37" s="7"/>
      <c r="I37" s="7"/>
      <c r="J37" s="7"/>
      <c r="K37" s="7"/>
      <c r="L37" s="7"/>
      <c r="M37" s="7"/>
      <c r="N37" s="7"/>
      <c r="O37" s="25"/>
      <c r="P37" s="14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row>
    <row r="38" spans="1:45" x14ac:dyDescent="0.3">
      <c r="A38" s="26"/>
      <c r="B38" s="26"/>
      <c r="C38" s="26"/>
      <c r="D38" s="26"/>
      <c r="E38" s="7"/>
      <c r="F38" s="25"/>
      <c r="G38" s="7"/>
      <c r="H38" s="7"/>
      <c r="I38" s="7"/>
      <c r="J38" s="7"/>
      <c r="K38" s="7"/>
      <c r="L38" s="7"/>
      <c r="M38" s="7"/>
      <c r="N38" s="7"/>
      <c r="O38" s="25"/>
      <c r="P38" s="14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row>
    <row r="39" spans="1:45" x14ac:dyDescent="0.3">
      <c r="A39" s="26"/>
      <c r="B39" s="26"/>
      <c r="C39" s="26"/>
      <c r="D39" s="26"/>
      <c r="E39" s="7"/>
      <c r="F39" s="25"/>
      <c r="G39" s="7"/>
      <c r="H39" s="7"/>
      <c r="I39" s="7"/>
      <c r="J39" s="7"/>
      <c r="K39" s="7"/>
      <c r="L39" s="7"/>
      <c r="M39" s="7"/>
      <c r="N39" s="7"/>
      <c r="O39" s="25"/>
      <c r="P39" s="14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row>
    <row r="40" spans="1:45" x14ac:dyDescent="0.3">
      <c r="A40" s="26"/>
      <c r="B40" s="26"/>
      <c r="C40" s="26"/>
      <c r="D40" s="26"/>
      <c r="E40" s="7"/>
      <c r="F40" s="25"/>
      <c r="G40" s="7"/>
      <c r="H40" s="7"/>
      <c r="I40" s="7"/>
      <c r="J40" s="7"/>
      <c r="K40" s="7"/>
      <c r="L40" s="7"/>
      <c r="M40" s="7"/>
      <c r="N40" s="7"/>
      <c r="O40" s="25"/>
      <c r="P40" s="14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row>
    <row r="41" spans="1:45" x14ac:dyDescent="0.3">
      <c r="A41" s="26"/>
      <c r="B41" s="26"/>
      <c r="C41" s="26"/>
      <c r="D41" s="26"/>
      <c r="E41" s="7"/>
      <c r="F41" s="25"/>
      <c r="G41" s="7"/>
      <c r="H41" s="7"/>
      <c r="I41" s="7"/>
      <c r="J41" s="7"/>
      <c r="K41" s="7"/>
      <c r="L41" s="7"/>
      <c r="M41" s="7"/>
      <c r="N41" s="7"/>
      <c r="O41" s="25"/>
      <c r="P41" s="14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row>
    <row r="42" spans="1:45" x14ac:dyDescent="0.3">
      <c r="A42" s="26"/>
      <c r="B42" s="26"/>
      <c r="C42" s="26"/>
      <c r="D42" s="26"/>
      <c r="E42" s="7"/>
      <c r="F42" s="25"/>
      <c r="G42" s="7"/>
      <c r="H42" s="7"/>
      <c r="I42" s="7"/>
      <c r="J42" s="7"/>
      <c r="K42" s="7"/>
      <c r="L42" s="7"/>
      <c r="M42" s="7"/>
      <c r="N42" s="7"/>
      <c r="O42" s="25"/>
      <c r="P42" s="14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row>
    <row r="43" spans="1:45" x14ac:dyDescent="0.3">
      <c r="A43" s="26"/>
      <c r="B43" s="26"/>
      <c r="C43" s="26"/>
      <c r="D43" s="26"/>
      <c r="E43" s="7"/>
      <c r="F43" s="25"/>
      <c r="G43" s="7"/>
      <c r="H43" s="7"/>
      <c r="I43" s="7"/>
      <c r="J43" s="7"/>
      <c r="K43" s="7"/>
      <c r="L43" s="7"/>
      <c r="M43" s="7"/>
      <c r="N43" s="7"/>
      <c r="O43" s="25"/>
      <c r="P43" s="14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row>
    <row r="44" spans="1:45" x14ac:dyDescent="0.3">
      <c r="A44" s="26"/>
      <c r="B44" s="26"/>
      <c r="C44" s="26"/>
      <c r="D44" s="26"/>
      <c r="E44" s="7"/>
      <c r="F44" s="25"/>
      <c r="G44" s="7"/>
      <c r="H44" s="7"/>
      <c r="I44" s="7"/>
      <c r="J44" s="7"/>
      <c r="K44" s="7"/>
      <c r="L44" s="7"/>
      <c r="M44" s="7"/>
      <c r="N44" s="7"/>
      <c r="O44" s="25"/>
      <c r="P44" s="14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row>
    <row r="45" spans="1:45" x14ac:dyDescent="0.3">
      <c r="A45" s="26"/>
      <c r="B45" s="26"/>
      <c r="C45" s="26"/>
      <c r="D45" s="26"/>
      <c r="E45" s="7"/>
      <c r="F45" s="25"/>
      <c r="G45" s="7"/>
      <c r="H45" s="7"/>
      <c r="I45" s="7"/>
      <c r="J45" s="7"/>
      <c r="K45" s="7"/>
      <c r="L45" s="7"/>
      <c r="M45" s="7"/>
      <c r="N45" s="7"/>
      <c r="O45" s="25"/>
      <c r="P45" s="14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row>
    <row r="46" spans="1:45" x14ac:dyDescent="0.3">
      <c r="A46" s="26"/>
      <c r="B46" s="26"/>
      <c r="C46" s="26"/>
      <c r="D46" s="26"/>
      <c r="E46" s="7"/>
      <c r="F46" s="25"/>
      <c r="G46" s="7"/>
      <c r="H46" s="7"/>
      <c r="I46" s="7"/>
      <c r="J46" s="7"/>
      <c r="K46" s="7"/>
      <c r="L46" s="7"/>
      <c r="M46" s="7"/>
      <c r="N46" s="7"/>
      <c r="O46" s="25"/>
      <c r="P46" s="14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row>
    <row r="47" spans="1:45" x14ac:dyDescent="0.3">
      <c r="A47" s="26"/>
      <c r="B47" s="26"/>
      <c r="C47" s="26"/>
      <c r="D47" s="26"/>
      <c r="E47" s="7"/>
      <c r="F47" s="25"/>
      <c r="G47" s="7"/>
      <c r="H47" s="7"/>
      <c r="I47" s="7"/>
      <c r="J47" s="7"/>
      <c r="K47" s="7"/>
      <c r="L47" s="7"/>
      <c r="M47" s="7"/>
      <c r="N47" s="7"/>
      <c r="O47" s="25"/>
      <c r="P47" s="14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row>
    <row r="48" spans="1:45" x14ac:dyDescent="0.3">
      <c r="A48" s="26"/>
      <c r="B48" s="26"/>
      <c r="C48" s="26"/>
      <c r="D48" s="26"/>
      <c r="E48" s="7"/>
      <c r="F48" s="25"/>
      <c r="G48" s="7"/>
      <c r="H48" s="7"/>
      <c r="I48" s="7"/>
      <c r="J48" s="7"/>
      <c r="K48" s="7"/>
      <c r="L48" s="7"/>
      <c r="M48" s="7"/>
      <c r="N48" s="7"/>
      <c r="O48" s="25"/>
      <c r="P48" s="14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row>
    <row r="49" spans="1:45" x14ac:dyDescent="0.3">
      <c r="A49" s="26"/>
      <c r="B49" s="26"/>
      <c r="C49" s="26"/>
      <c r="D49" s="26"/>
      <c r="E49" s="7"/>
      <c r="F49" s="25"/>
      <c r="G49" s="7"/>
      <c r="H49" s="7"/>
      <c r="I49" s="7"/>
      <c r="J49" s="7"/>
      <c r="K49" s="7"/>
      <c r="L49" s="7"/>
      <c r="M49" s="7"/>
      <c r="N49" s="7"/>
      <c r="O49" s="25"/>
      <c r="P49" s="14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row>
  </sheetData>
  <dataConsolidate/>
  <mergeCells count="114">
    <mergeCell ref="R13:R14"/>
    <mergeCell ref="S13:S14"/>
    <mergeCell ref="W13:W14"/>
    <mergeCell ref="T13:T14"/>
    <mergeCell ref="U13:U14"/>
    <mergeCell ref="AJ10:AJ11"/>
    <mergeCell ref="AI10:AI11"/>
    <mergeCell ref="K13:K14"/>
    <mergeCell ref="N10:N11"/>
    <mergeCell ref="V13:V14"/>
    <mergeCell ref="Y13:Y14"/>
    <mergeCell ref="Z13:Z14"/>
    <mergeCell ref="Q10:Q11"/>
    <mergeCell ref="O10:O11"/>
    <mergeCell ref="P10:P11"/>
    <mergeCell ref="N13:N14"/>
    <mergeCell ref="M13:M14"/>
    <mergeCell ref="L13:L14"/>
    <mergeCell ref="M10:M11"/>
    <mergeCell ref="O13:O14"/>
    <mergeCell ref="P13:P14"/>
    <mergeCell ref="Q13:Q14"/>
    <mergeCell ref="A6:B6"/>
    <mergeCell ref="A7:B7"/>
    <mergeCell ref="A8:B8"/>
    <mergeCell ref="A10:A11"/>
    <mergeCell ref="F10:F11"/>
    <mergeCell ref="E10:E11"/>
    <mergeCell ref="D10:D11"/>
    <mergeCell ref="C10:C11"/>
    <mergeCell ref="B10:B11"/>
    <mergeCell ref="C7:N7"/>
    <mergeCell ref="C8:N8"/>
    <mergeCell ref="J10:J11"/>
    <mergeCell ref="K10:K11"/>
    <mergeCell ref="A1:D4"/>
    <mergeCell ref="C6:N6"/>
    <mergeCell ref="A9:G9"/>
    <mergeCell ref="H9:N9"/>
    <mergeCell ref="AH10:AH11"/>
    <mergeCell ref="O6:Q6"/>
    <mergeCell ref="O9:W9"/>
    <mergeCell ref="X9:AD9"/>
    <mergeCell ref="AE9:AK9"/>
    <mergeCell ref="AE10:AE11"/>
    <mergeCell ref="AK10:AK11"/>
    <mergeCell ref="AJ1:AK1"/>
    <mergeCell ref="AJ2:AK2"/>
    <mergeCell ref="AJ3:AK3"/>
    <mergeCell ref="AJ4:AK4"/>
    <mergeCell ref="E1:AI4"/>
    <mergeCell ref="AA10:AA11"/>
    <mergeCell ref="Y10:Y11"/>
    <mergeCell ref="Z10:Z11"/>
    <mergeCell ref="R10:W10"/>
    <mergeCell ref="G10:G11"/>
    <mergeCell ref="H10:H11"/>
    <mergeCell ref="I10:I11"/>
    <mergeCell ref="L10:L11"/>
    <mergeCell ref="A15:A16"/>
    <mergeCell ref="B15:B16"/>
    <mergeCell ref="C15:C16"/>
    <mergeCell ref="D15:D16"/>
    <mergeCell ref="E15:E16"/>
    <mergeCell ref="A13:A14"/>
    <mergeCell ref="J13:J14"/>
    <mergeCell ref="I13:I14"/>
    <mergeCell ref="H13:H14"/>
    <mergeCell ref="G13:G14"/>
    <mergeCell ref="F13:F14"/>
    <mergeCell ref="E13:E14"/>
    <mergeCell ref="D13:D14"/>
    <mergeCell ref="C13:C14"/>
    <mergeCell ref="B13:B14"/>
    <mergeCell ref="K15:K16"/>
    <mergeCell ref="L15:L16"/>
    <mergeCell ref="M15:M16"/>
    <mergeCell ref="N15:N16"/>
    <mergeCell ref="O15:O16"/>
    <mergeCell ref="F15:F16"/>
    <mergeCell ref="G15:G16"/>
    <mergeCell ref="H15:H16"/>
    <mergeCell ref="I15:I16"/>
    <mergeCell ref="J15:J16"/>
    <mergeCell ref="U15:U16"/>
    <mergeCell ref="V15:V16"/>
    <mergeCell ref="W15:W16"/>
    <mergeCell ref="X15:X16"/>
    <mergeCell ref="Y15:Y16"/>
    <mergeCell ref="P15:P16"/>
    <mergeCell ref="Q15:Q16"/>
    <mergeCell ref="R15:R16"/>
    <mergeCell ref="S15:S16"/>
    <mergeCell ref="T15:T16"/>
    <mergeCell ref="AL8:AT8"/>
    <mergeCell ref="Z15:Z16"/>
    <mergeCell ref="AA15:AA16"/>
    <mergeCell ref="AB15:AB16"/>
    <mergeCell ref="AC15:AC16"/>
    <mergeCell ref="AD15:AD16"/>
    <mergeCell ref="AG10:AG11"/>
    <mergeCell ref="AF10:AF11"/>
    <mergeCell ref="X13:X14"/>
    <mergeCell ref="AA13:AA14"/>
    <mergeCell ref="AB13:AB14"/>
    <mergeCell ref="AC13:AC14"/>
    <mergeCell ref="AD13:AD14"/>
    <mergeCell ref="AD10:AD11"/>
    <mergeCell ref="AC10:AC11"/>
    <mergeCell ref="AB10:AB11"/>
    <mergeCell ref="X10:X11"/>
    <mergeCell ref="AL9:AN10"/>
    <mergeCell ref="AO9:AQ10"/>
    <mergeCell ref="AR9:AT10"/>
  </mergeCells>
  <conditionalFormatting sqref="H12:H13">
    <cfRule type="cellIs" dxfId="727" priority="562" operator="equal">
      <formula>"Baja"</formula>
    </cfRule>
    <cfRule type="cellIs" dxfId="726" priority="561" operator="equal">
      <formula>"Media"</formula>
    </cfRule>
    <cfRule type="cellIs" dxfId="725" priority="560" operator="equal">
      <formula>"Alta"</formula>
    </cfRule>
    <cfRule type="cellIs" dxfId="724" priority="559" operator="equal">
      <formula>"Muy Alta"</formula>
    </cfRule>
    <cfRule type="cellIs" dxfId="723" priority="563" operator="equal">
      <formula>"Muy Baja"</formula>
    </cfRule>
  </conditionalFormatting>
  <conditionalFormatting sqref="H15">
    <cfRule type="cellIs" dxfId="722" priority="25" operator="equal">
      <formula>"Muy Alta"</formula>
    </cfRule>
    <cfRule type="cellIs" dxfId="721" priority="26" operator="equal">
      <formula>"Alta"</formula>
    </cfRule>
    <cfRule type="cellIs" dxfId="720" priority="27" operator="equal">
      <formula>"Media"</formula>
    </cfRule>
    <cfRule type="cellIs" dxfId="719" priority="28" operator="equal">
      <formula>"Baja"</formula>
    </cfRule>
    <cfRule type="cellIs" dxfId="718" priority="29" operator="equal">
      <formula>"Muy Baja"</formula>
    </cfRule>
  </conditionalFormatting>
  <conditionalFormatting sqref="K12:K13">
    <cfRule type="containsText" dxfId="717" priority="241" operator="containsText" text="❌">
      <formula>NOT(ISERROR(SEARCH("❌",K12)))</formula>
    </cfRule>
  </conditionalFormatting>
  <conditionalFormatting sqref="K15">
    <cfRule type="containsText" dxfId="716" priority="5" operator="containsText" text="❌">
      <formula>NOT(ISERROR(SEARCH("❌",K15)))</formula>
    </cfRule>
  </conditionalFormatting>
  <conditionalFormatting sqref="L12:L13">
    <cfRule type="cellIs" dxfId="715" priority="556" operator="equal">
      <formula>"Moderado"</formula>
    </cfRule>
    <cfRule type="cellIs" dxfId="714" priority="558" operator="equal">
      <formula>"Leve"</formula>
    </cfRule>
    <cfRule type="cellIs" dxfId="713" priority="557" operator="equal">
      <formula>"Menor"</formula>
    </cfRule>
    <cfRule type="cellIs" dxfId="712" priority="555" operator="equal">
      <formula>"Mayor"</formula>
    </cfRule>
    <cfRule type="cellIs" dxfId="711" priority="554" operator="equal">
      <formula>"Catastrófico"</formula>
    </cfRule>
  </conditionalFormatting>
  <conditionalFormatting sqref="L15">
    <cfRule type="cellIs" dxfId="710" priority="23" operator="equal">
      <formula>"Menor"</formula>
    </cfRule>
    <cfRule type="cellIs" dxfId="709" priority="24" operator="equal">
      <formula>"Leve"</formula>
    </cfRule>
    <cfRule type="cellIs" dxfId="708" priority="20" operator="equal">
      <formula>"Catastrófico"</formula>
    </cfRule>
    <cfRule type="cellIs" dxfId="707" priority="21" operator="equal">
      <formula>"Mayor"</formula>
    </cfRule>
    <cfRule type="cellIs" dxfId="706" priority="22" operator="equal">
      <formula>"Moderado"</formula>
    </cfRule>
  </conditionalFormatting>
  <conditionalFormatting sqref="N12:N13">
    <cfRule type="cellIs" dxfId="705" priority="480" operator="equal">
      <formula>"Extremo"</formula>
    </cfRule>
    <cfRule type="cellIs" dxfId="704" priority="481" operator="equal">
      <formula>"Alto"</formula>
    </cfRule>
    <cfRule type="cellIs" dxfId="703" priority="483" operator="equal">
      <formula>"Bajo"</formula>
    </cfRule>
    <cfRule type="cellIs" dxfId="702" priority="482" operator="equal">
      <formula>"Moderado"</formula>
    </cfRule>
  </conditionalFormatting>
  <conditionalFormatting sqref="N15">
    <cfRule type="cellIs" dxfId="701" priority="8" operator="equal">
      <formula>"Moderado"</formula>
    </cfRule>
    <cfRule type="cellIs" dxfId="700" priority="6" operator="equal">
      <formula>"Extremo"</formula>
    </cfRule>
    <cfRule type="cellIs" dxfId="699" priority="7" operator="equal">
      <formula>"Alto"</formula>
    </cfRule>
    <cfRule type="cellIs" dxfId="698" priority="9" operator="equal">
      <formula>"Bajo"</formula>
    </cfRule>
  </conditionalFormatting>
  <conditionalFormatting sqref="Y12:Y13">
    <cfRule type="cellIs" dxfId="697" priority="546" operator="equal">
      <formula>"Alta"</formula>
    </cfRule>
    <cfRule type="cellIs" dxfId="696" priority="547" operator="equal">
      <formula>"Media"</formula>
    </cfRule>
    <cfRule type="cellIs" dxfId="695" priority="548" operator="equal">
      <formula>"Baja"</formula>
    </cfRule>
    <cfRule type="cellIs" dxfId="694" priority="549" operator="equal">
      <formula>"Muy Baja"</formula>
    </cfRule>
    <cfRule type="cellIs" dxfId="693" priority="545" operator="equal">
      <formula>"Muy Alta"</formula>
    </cfRule>
  </conditionalFormatting>
  <conditionalFormatting sqref="Y15">
    <cfRule type="cellIs" dxfId="692" priority="19" operator="equal">
      <formula>"Muy Baja"</formula>
    </cfRule>
    <cfRule type="cellIs" dxfId="691" priority="18" operator="equal">
      <formula>"Baja"</formula>
    </cfRule>
    <cfRule type="cellIs" dxfId="690" priority="17" operator="equal">
      <formula>"Media"</formula>
    </cfRule>
    <cfRule type="cellIs" dxfId="689" priority="16" operator="equal">
      <formula>"Alta"</formula>
    </cfRule>
    <cfRule type="cellIs" dxfId="688" priority="15" operator="equal">
      <formula>"Muy Alta"</formula>
    </cfRule>
  </conditionalFormatting>
  <conditionalFormatting sqref="AA12:AA13">
    <cfRule type="cellIs" dxfId="687" priority="540" operator="equal">
      <formula>"Catastrófico"</formula>
    </cfRule>
    <cfRule type="cellIs" dxfId="686" priority="541" operator="equal">
      <formula>"Mayor"</formula>
    </cfRule>
    <cfRule type="cellIs" dxfId="685" priority="542" operator="equal">
      <formula>"Moderado"</formula>
    </cfRule>
    <cfRule type="cellIs" dxfId="684" priority="543" operator="equal">
      <formula>"Menor"</formula>
    </cfRule>
    <cfRule type="cellIs" dxfId="683" priority="544" operator="equal">
      <formula>"Leve"</formula>
    </cfRule>
  </conditionalFormatting>
  <conditionalFormatting sqref="AA15">
    <cfRule type="cellIs" dxfId="682" priority="14" operator="equal">
      <formula>"Leve"</formula>
    </cfRule>
    <cfRule type="cellIs" dxfId="681" priority="13" operator="equal">
      <formula>"Menor"</formula>
    </cfRule>
    <cfRule type="cellIs" dxfId="680" priority="12" operator="equal">
      <formula>"Moderado"</formula>
    </cfRule>
    <cfRule type="cellIs" dxfId="679" priority="11" operator="equal">
      <formula>"Mayor"</formula>
    </cfRule>
    <cfRule type="cellIs" dxfId="678" priority="10" operator="equal">
      <formula>"Catastrófico"</formula>
    </cfRule>
  </conditionalFormatting>
  <conditionalFormatting sqref="AC12:AC13">
    <cfRule type="cellIs" dxfId="677" priority="31" operator="equal">
      <formula>"Alto"</formula>
    </cfRule>
    <cfRule type="cellIs" dxfId="676" priority="32" operator="equal">
      <formula>"Moderado"</formula>
    </cfRule>
    <cfRule type="cellIs" dxfId="675" priority="30" operator="equal">
      <formula>"Extremo"</formula>
    </cfRule>
    <cfRule type="cellIs" dxfId="674" priority="33" operator="equal">
      <formula>"Bajo"</formula>
    </cfRule>
  </conditionalFormatting>
  <conditionalFormatting sqref="AC15">
    <cfRule type="cellIs" dxfId="673" priority="2" operator="equal">
      <formula>"Alto"</formula>
    </cfRule>
    <cfRule type="cellIs" dxfId="672" priority="3" operator="equal">
      <formula>"Moderado"</formula>
    </cfRule>
    <cfRule type="cellIs" dxfId="671" priority="4" operator="equal">
      <formula>"Bajo"</formula>
    </cfRule>
    <cfRule type="cellIs" dxfId="670" priority="1" operator="equal">
      <formula>"Extremo"</formula>
    </cfRule>
  </conditionalFormatting>
  <pageMargins left="0.7" right="0.7" top="0.75" bottom="0.75" header="0.3" footer="0.3"/>
  <pageSetup orientation="portrait" r:id="rId1"/>
  <ignoredErrors>
    <ignoredError sqref="E12:E13 E15" unlockedFormula="1"/>
    <ignoredError sqref="AR13:AS15 AL17:AM17 AR17:AS17 AR12:AS12" evalError="1"/>
    <ignoredError sqref="AO17:AP17" evalError="1" formula="1"/>
    <ignoredError sqref="AN17 AQ17" formula="1"/>
  </ignoredErrors>
  <drawing r:id="rId2"/>
  <extLst>
    <ext xmlns:x14="http://schemas.microsoft.com/office/spreadsheetml/2009/9/main" uri="{CCE6A557-97BC-4b89-ADB6-D9C93CAAB3DF}">
      <x14:dataValidations xmlns:xm="http://schemas.microsoft.com/office/excel/2006/main" disablePrompts="1" count="15">
        <x14:dataValidation type="list" allowBlank="1" showInputMessage="1" showErrorMessage="1" xr:uid="{75D1A1B4-67E5-410F-9AE3-1D5889D08C45}">
          <x14:formula1>
            <xm:f>'Opciones Tratamiento'!$B$9:$B$10</xm:f>
          </x14:formula1>
          <xm:sqref>AK12 AK14 AK16</xm:sqref>
        </x14:dataValidation>
        <x14:dataValidation type="list" allowBlank="1" showInputMessage="1" showErrorMessage="1" xr:uid="{9E270C78-F98E-4773-932E-5B99AB6DDA9B}">
          <x14:formula1>
            <xm:f>'Tabla Valoración controles'!$D$4:$D$6</xm:f>
          </x14:formula1>
          <xm:sqref>R12:R13 R15</xm:sqref>
        </x14:dataValidation>
        <x14:dataValidation type="list" allowBlank="1" showInputMessage="1" showErrorMessage="1" xr:uid="{25627ED9-9E6E-4CE5-94BB-44A81737BD45}">
          <x14:formula1>
            <xm:f>'Tabla Valoración controles'!$D$7:$D$8</xm:f>
          </x14:formula1>
          <xm:sqref>S12:S13 S15</xm:sqref>
        </x14:dataValidation>
        <x14:dataValidation type="list" allowBlank="1" showInputMessage="1" showErrorMessage="1" xr:uid="{7AFD74D3-D40E-4627-B39C-302C548B2348}">
          <x14:formula1>
            <xm:f>'Tabla Valoración controles'!$D$9:$D$10</xm:f>
          </x14:formula1>
          <xm:sqref>U12:U13 U15</xm:sqref>
        </x14:dataValidation>
        <x14:dataValidation type="list" allowBlank="1" showInputMessage="1" showErrorMessage="1" xr:uid="{667277F0-DA9D-4CFC-9957-806C8A03B6F6}">
          <x14:formula1>
            <xm:f>'Tabla Valoración controles'!$D$11:$D$12</xm:f>
          </x14:formula1>
          <xm:sqref>V12:V13 V15</xm:sqref>
        </x14:dataValidation>
        <x14:dataValidation type="list" allowBlank="1" showInputMessage="1" showErrorMessage="1" xr:uid="{7A4C0894-DC48-457C-9F3D-0CF9D5796F99}">
          <x14:formula1>
            <xm:f>'Tabla Valoración controles'!$D$13:$D$14</xm:f>
          </x14:formula1>
          <xm:sqref>W12:W13 W15</xm:sqref>
        </x14:dataValidation>
        <x14:dataValidation type="list" allowBlank="1" showInputMessage="1" showErrorMessage="1" xr:uid="{0B20904D-2887-43F9-91E6-DEE6BE940FB4}">
          <x14:formula1>
            <xm:f>'Opciones Tratamiento'!$B$13:$B$19</xm:f>
          </x14:formula1>
          <xm:sqref>F12:F13 F15</xm:sqref>
        </x14:dataValidation>
        <x14:dataValidation type="list" allowBlank="1" showInputMessage="1" showErrorMessage="1" xr:uid="{B5385F67-5413-45BB-BEA3-BE93C788802F}">
          <x14:formula1>
            <xm:f>'Opciones Tratamiento'!$E$2:$E$4</xm:f>
          </x14:formula1>
          <xm:sqref>B12:B13 B15</xm:sqref>
        </x14:dataValidation>
        <x14:dataValidation type="list" allowBlank="1" showInputMessage="1" showErrorMessage="1" xr:uid="{ED770418-881C-4706-AA31-86E8FA983AA0}">
          <x14:formula1>
            <xm:f>'Opciones Tratamiento'!$B$2:$B$5</xm:f>
          </x14:formula1>
          <xm:sqref>AD12:AD13 AD15</xm:sqref>
        </x14:dataValidation>
        <x14:dataValidation type="list" allowBlank="1" showInputMessage="1" showErrorMessage="1" xr:uid="{6716CCF1-83C0-49B1-85CA-A70A28359985}">
          <x14:formula1>
            <xm:f>'Tabla Impacto'!$F$210:$F$221</xm:f>
          </x14:formula1>
          <xm:sqref>J12:J13 J15</xm:sqref>
        </x14:dataValidation>
        <x14:dataValidation type="custom" allowBlank="1" showInputMessage="1" showErrorMessage="1" error="Recuerde que las acciones se generan bajo la medida de mitigar el riesgo" xr:uid="{B5DB7E65-1B13-4DAF-BEBC-C6B7B797D1A3}">
          <x14:formula1>
            <xm:f>IF(OR(AD12='Opciones Tratamiento'!$B$2,AD12='Opciones Tratamiento'!$B$3,AD12='Opciones Tratamiento'!$B$4),ISBLANK(AD12),ISTEXT(AD12))</xm:f>
          </x14:formula1>
          <xm:sqref>AE12:AE16</xm:sqref>
        </x14:dataValidation>
        <x14:dataValidation type="custom" allowBlank="1" showInputMessage="1" showErrorMessage="1" error="Recuerde que las acciones se generan bajo la medida de mitigar el riesgo" xr:uid="{CE7AB648-DE07-4CAC-907F-70E9ED7500E5}">
          <x14:formula1>
            <xm:f>IF(OR(AD12='Opciones Tratamiento'!$B$2,AD12='Opciones Tratamiento'!$B$3,AD12='Opciones Tratamiento'!$B$4),ISBLANK(AD12),ISTEXT(AD12))</xm:f>
          </x14:formula1>
          <xm:sqref>AF12:AF16</xm:sqref>
        </x14:dataValidation>
        <x14:dataValidation type="custom" allowBlank="1" showInputMessage="1" showErrorMessage="1" error="Recuerde que las acciones se generan bajo la medida de mitigar el riesgo" xr:uid="{D53F03DB-9249-4B87-B488-3EC538837B23}">
          <x14:formula1>
            <xm:f>IF(OR(AD12='Opciones Tratamiento'!$B$2,AD12='Opciones Tratamiento'!$B$3,AD12='Opciones Tratamiento'!$B$4),ISBLANK(AD12),ISTEXT(AD12))</xm:f>
          </x14:formula1>
          <xm:sqref>AG12:AH16</xm:sqref>
        </x14:dataValidation>
        <x14:dataValidation type="custom" allowBlank="1" showInputMessage="1" showErrorMessage="1" error="Recuerde que las acciones se generan bajo la medida de mitigar el riesgo" xr:uid="{2F36F222-188A-4009-8D4B-D0F50FCB9751}">
          <x14:formula1>
            <xm:f>IF(OR(AD12='Opciones Tratamiento'!$B$2,AD12='Opciones Tratamiento'!$B$3,AD12='Opciones Tratamiento'!$B$4),ISBLANK(AD12),ISTEXT(AD12))</xm:f>
          </x14:formula1>
          <xm:sqref>AI12:AI16</xm:sqref>
        </x14:dataValidation>
        <x14:dataValidation type="custom" allowBlank="1" showInputMessage="1" showErrorMessage="1" error="Recuerde que las acciones se generan bajo la medida de mitigar el riesgo" xr:uid="{157CAFD8-DA31-4FBD-A5F7-6E1754F62296}">
          <x14:formula1>
            <xm:f>IF(OR(AD12='Opciones Tratamiento'!$B$2,AD12='Opciones Tratamiento'!$B$3,AD12='Opciones Tratamiento'!$B$4),ISBLANK(AD12),ISTEXT(AD12))</xm:f>
          </x14:formula1>
          <xm:sqref>AJ12:AJ16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923B9-00C2-AB48-ADF4-4A166286FD49}">
  <dimension ref="A1:CV51"/>
  <sheetViews>
    <sheetView zoomScale="90" zoomScaleNormal="90" workbookViewId="0">
      <selection activeCell="AR25" sqref="AR25"/>
    </sheetView>
  </sheetViews>
  <sheetFormatPr baseColWidth="10" defaultColWidth="11.42578125" defaultRowHeight="16.5" x14ac:dyDescent="0.3"/>
  <cols>
    <col min="1" max="1" width="4" style="2" bestFit="1" customWidth="1"/>
    <col min="2" max="2" width="14.140625" style="2" customWidth="1"/>
    <col min="3" max="3" width="15.42578125" style="2" customWidth="1"/>
    <col min="4" max="4" width="25.85546875" style="2" customWidth="1"/>
    <col min="5" max="5" width="38.285156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23.140625" style="1" hidden="1" customWidth="1"/>
    <col min="12" max="12" width="17.42578125" style="1" customWidth="1"/>
    <col min="13" max="13" width="6.28515625" style="1" bestFit="1" customWidth="1"/>
    <col min="14" max="14" width="16" style="1" customWidth="1"/>
    <col min="15" max="15" width="5.85546875" style="5" customWidth="1"/>
    <col min="16" max="16" width="43.42578125" style="148"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9.28515625" style="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46.28515625" style="1" customWidth="1"/>
    <col min="32" max="32" width="29.7109375" style="1" customWidth="1"/>
    <col min="33" max="34" width="14.42578125" style="1" customWidth="1"/>
    <col min="35" max="35" width="14.85546875" style="1" customWidth="1"/>
    <col min="36" max="36" width="35.7109375" style="1" customWidth="1"/>
    <col min="37" max="37" width="17.42578125" style="1" customWidth="1"/>
    <col min="38" max="16384" width="11.42578125" style="1"/>
  </cols>
  <sheetData>
    <row r="1" spans="1:100" ht="15" customHeight="1" x14ac:dyDescent="0.3">
      <c r="A1" s="470"/>
      <c r="B1" s="470"/>
      <c r="C1" s="470"/>
      <c r="D1" s="470"/>
      <c r="E1" s="471" t="s">
        <v>87</v>
      </c>
      <c r="F1" s="471"/>
      <c r="G1" s="471"/>
      <c r="H1" s="471"/>
      <c r="I1" s="471"/>
      <c r="J1" s="471"/>
      <c r="K1" s="471"/>
      <c r="L1" s="471"/>
      <c r="M1" s="471"/>
      <c r="N1" s="471"/>
      <c r="O1" s="471"/>
      <c r="P1" s="471"/>
      <c r="Q1" s="471"/>
      <c r="R1" s="471"/>
      <c r="S1" s="471"/>
      <c r="T1" s="471"/>
      <c r="U1" s="471"/>
      <c r="V1" s="471"/>
      <c r="W1" s="471"/>
      <c r="X1" s="471"/>
      <c r="Y1" s="471"/>
      <c r="Z1" s="471"/>
      <c r="AA1" s="471"/>
      <c r="AB1" s="471"/>
      <c r="AC1" s="471"/>
      <c r="AD1" s="471"/>
      <c r="AE1" s="471"/>
      <c r="AF1" s="471"/>
      <c r="AG1" s="471"/>
      <c r="AH1" s="471"/>
      <c r="AI1" s="471"/>
      <c r="AJ1" s="472" t="s">
        <v>240</v>
      </c>
      <c r="AK1" s="472"/>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row>
    <row r="2" spans="1:100" ht="15" customHeight="1" x14ac:dyDescent="0.3">
      <c r="A2" s="470"/>
      <c r="B2" s="470"/>
      <c r="C2" s="470"/>
      <c r="D2" s="470"/>
      <c r="E2" s="471"/>
      <c r="F2" s="471"/>
      <c r="G2" s="471"/>
      <c r="H2" s="471"/>
      <c r="I2" s="471"/>
      <c r="J2" s="471"/>
      <c r="K2" s="471"/>
      <c r="L2" s="471"/>
      <c r="M2" s="471"/>
      <c r="N2" s="471"/>
      <c r="O2" s="471"/>
      <c r="P2" s="471"/>
      <c r="Q2" s="471"/>
      <c r="R2" s="471"/>
      <c r="S2" s="471"/>
      <c r="T2" s="471"/>
      <c r="U2" s="471"/>
      <c r="V2" s="471"/>
      <c r="W2" s="471"/>
      <c r="X2" s="471"/>
      <c r="Y2" s="471"/>
      <c r="Z2" s="471"/>
      <c r="AA2" s="471"/>
      <c r="AB2" s="471"/>
      <c r="AC2" s="471"/>
      <c r="AD2" s="471"/>
      <c r="AE2" s="471"/>
      <c r="AF2" s="471"/>
      <c r="AG2" s="471"/>
      <c r="AH2" s="471"/>
      <c r="AI2" s="471"/>
      <c r="AJ2" s="473" t="s">
        <v>241</v>
      </c>
      <c r="AK2" s="474"/>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row>
    <row r="3" spans="1:100" ht="15" customHeight="1" x14ac:dyDescent="0.3">
      <c r="A3" s="470"/>
      <c r="B3" s="470"/>
      <c r="C3" s="470"/>
      <c r="D3" s="470"/>
      <c r="E3" s="471"/>
      <c r="F3" s="471"/>
      <c r="G3" s="471"/>
      <c r="H3" s="471"/>
      <c r="I3" s="471"/>
      <c r="J3" s="471"/>
      <c r="K3" s="471"/>
      <c r="L3" s="471"/>
      <c r="M3" s="471"/>
      <c r="N3" s="471"/>
      <c r="O3" s="471"/>
      <c r="P3" s="471"/>
      <c r="Q3" s="471"/>
      <c r="R3" s="471"/>
      <c r="S3" s="471"/>
      <c r="T3" s="471"/>
      <c r="U3" s="471"/>
      <c r="V3" s="471"/>
      <c r="W3" s="471"/>
      <c r="X3" s="471"/>
      <c r="Y3" s="471"/>
      <c r="Z3" s="471"/>
      <c r="AA3" s="471"/>
      <c r="AB3" s="471"/>
      <c r="AC3" s="471"/>
      <c r="AD3" s="471"/>
      <c r="AE3" s="471"/>
      <c r="AF3" s="471"/>
      <c r="AG3" s="471"/>
      <c r="AH3" s="471"/>
      <c r="AI3" s="471"/>
      <c r="AJ3" s="473" t="s">
        <v>242</v>
      </c>
      <c r="AK3" s="473"/>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row>
    <row r="4" spans="1:100" ht="15" customHeight="1" x14ac:dyDescent="0.3">
      <c r="A4" s="470"/>
      <c r="B4" s="470"/>
      <c r="C4" s="470"/>
      <c r="D4" s="470"/>
      <c r="E4" s="471"/>
      <c r="F4" s="471"/>
      <c r="G4" s="471"/>
      <c r="H4" s="471"/>
      <c r="I4" s="471"/>
      <c r="J4" s="471"/>
      <c r="K4" s="471"/>
      <c r="L4" s="471"/>
      <c r="M4" s="471"/>
      <c r="N4" s="471"/>
      <c r="O4" s="471"/>
      <c r="P4" s="471"/>
      <c r="Q4" s="471"/>
      <c r="R4" s="471"/>
      <c r="S4" s="471"/>
      <c r="T4" s="471"/>
      <c r="U4" s="471"/>
      <c r="V4" s="471"/>
      <c r="W4" s="471"/>
      <c r="X4" s="471"/>
      <c r="Y4" s="471"/>
      <c r="Z4" s="471"/>
      <c r="AA4" s="471"/>
      <c r="AB4" s="471"/>
      <c r="AC4" s="471"/>
      <c r="AD4" s="471"/>
      <c r="AE4" s="471"/>
      <c r="AF4" s="471"/>
      <c r="AG4" s="471"/>
      <c r="AH4" s="471"/>
      <c r="AI4" s="471"/>
      <c r="AJ4" s="472" t="s">
        <v>88</v>
      </c>
      <c r="AK4" s="472"/>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row>
    <row r="5" spans="1:100" ht="16.5" customHeight="1" x14ac:dyDescent="0.3">
      <c r="A5" s="217"/>
      <c r="B5" s="218"/>
      <c r="C5" s="217"/>
      <c r="D5" s="217"/>
      <c r="E5" s="219"/>
      <c r="F5" s="220"/>
      <c r="G5" s="219"/>
      <c r="H5" s="219"/>
      <c r="I5" s="219"/>
      <c r="J5" s="219"/>
      <c r="K5" s="219"/>
      <c r="L5" s="219"/>
      <c r="M5" s="219"/>
      <c r="N5" s="219"/>
      <c r="O5" s="220"/>
      <c r="P5" s="221"/>
      <c r="Q5" s="219"/>
      <c r="R5" s="219"/>
      <c r="S5" s="219"/>
      <c r="T5" s="219"/>
      <c r="U5" s="219"/>
      <c r="V5" s="219"/>
      <c r="W5" s="219"/>
      <c r="X5" s="219"/>
      <c r="Y5" s="219"/>
      <c r="Z5" s="219"/>
      <c r="AA5" s="219"/>
      <c r="AB5" s="219"/>
      <c r="AC5" s="219"/>
      <c r="AD5" s="219"/>
      <c r="AE5" s="219"/>
      <c r="AF5" s="219"/>
      <c r="AG5" s="219"/>
      <c r="AH5" s="219"/>
      <c r="AI5" s="219"/>
      <c r="AJ5" s="219"/>
      <c r="AK5" s="219"/>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row>
    <row r="6" spans="1:100" ht="26.25" customHeight="1" x14ac:dyDescent="0.3">
      <c r="A6" s="467" t="s">
        <v>89</v>
      </c>
      <c r="B6" s="467"/>
      <c r="C6" s="469" t="s">
        <v>351</v>
      </c>
      <c r="D6" s="469"/>
      <c r="E6" s="469"/>
      <c r="F6" s="469"/>
      <c r="G6" s="469"/>
      <c r="H6" s="469"/>
      <c r="I6" s="469"/>
      <c r="J6" s="469"/>
      <c r="K6" s="469"/>
      <c r="L6" s="469"/>
      <c r="M6" s="469"/>
      <c r="N6" s="469"/>
      <c r="O6" s="475"/>
      <c r="P6" s="475"/>
      <c r="Q6" s="475"/>
      <c r="R6" s="219"/>
      <c r="S6" s="219"/>
      <c r="T6" s="219"/>
      <c r="U6" s="219"/>
      <c r="V6" s="219"/>
      <c r="W6" s="219"/>
      <c r="X6" s="219"/>
      <c r="Y6" s="219"/>
      <c r="Z6" s="219"/>
      <c r="AA6" s="219"/>
      <c r="AB6" s="219"/>
      <c r="AC6" s="219"/>
      <c r="AD6" s="219"/>
      <c r="AE6" s="219"/>
      <c r="AF6" s="219"/>
      <c r="AG6" s="219"/>
      <c r="AH6" s="219"/>
      <c r="AI6" s="219"/>
      <c r="AJ6" s="219"/>
      <c r="AK6" s="219"/>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row>
    <row r="7" spans="1:100" ht="62.1" customHeight="1" x14ac:dyDescent="0.3">
      <c r="A7" s="467" t="s">
        <v>90</v>
      </c>
      <c r="B7" s="467"/>
      <c r="C7" s="468" t="s">
        <v>352</v>
      </c>
      <c r="D7" s="468"/>
      <c r="E7" s="468"/>
      <c r="F7" s="468"/>
      <c r="G7" s="468"/>
      <c r="H7" s="468"/>
      <c r="I7" s="468"/>
      <c r="J7" s="468"/>
      <c r="K7" s="468"/>
      <c r="L7" s="468"/>
      <c r="M7" s="468"/>
      <c r="N7" s="468"/>
      <c r="O7" s="220"/>
      <c r="P7" s="221"/>
      <c r="Q7" s="219"/>
      <c r="R7" s="219"/>
      <c r="S7" s="219"/>
      <c r="T7" s="219"/>
      <c r="U7" s="219"/>
      <c r="V7" s="219"/>
      <c r="W7" s="219"/>
      <c r="X7" s="219"/>
      <c r="Y7" s="219"/>
      <c r="Z7" s="219"/>
      <c r="AA7" s="219"/>
      <c r="AB7" s="219"/>
      <c r="AC7" s="219"/>
      <c r="AD7" s="219"/>
      <c r="AE7" s="219"/>
      <c r="AF7" s="219"/>
      <c r="AG7" s="219"/>
      <c r="AH7" s="219"/>
      <c r="AI7" s="219"/>
      <c r="AJ7" s="219"/>
      <c r="AK7" s="219"/>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row>
    <row r="8" spans="1:100" ht="72" customHeight="1" x14ac:dyDescent="0.3">
      <c r="A8" s="467" t="s">
        <v>91</v>
      </c>
      <c r="B8" s="467"/>
      <c r="C8" s="468" t="s">
        <v>353</v>
      </c>
      <c r="D8" s="469"/>
      <c r="E8" s="469"/>
      <c r="F8" s="469"/>
      <c r="G8" s="469"/>
      <c r="H8" s="469"/>
      <c r="I8" s="469"/>
      <c r="J8" s="469"/>
      <c r="K8" s="469"/>
      <c r="L8" s="469"/>
      <c r="M8" s="469"/>
      <c r="N8" s="469"/>
      <c r="O8" s="220"/>
      <c r="P8" s="221"/>
      <c r="Q8" s="219"/>
      <c r="R8" s="219"/>
      <c r="S8" s="219"/>
      <c r="T8" s="219"/>
      <c r="U8" s="219"/>
      <c r="V8" s="219"/>
      <c r="W8" s="219"/>
      <c r="X8" s="219"/>
      <c r="Y8" s="219"/>
      <c r="Z8" s="219"/>
      <c r="AA8" s="219"/>
      <c r="AB8" s="219"/>
      <c r="AC8" s="219"/>
      <c r="AD8" s="219"/>
      <c r="AE8" s="219"/>
      <c r="AF8" s="219"/>
      <c r="AG8" s="219"/>
      <c r="AH8" s="219"/>
      <c r="AI8" s="219"/>
      <c r="AJ8" s="219"/>
      <c r="AK8" s="219"/>
      <c r="AL8" s="422" t="s">
        <v>623</v>
      </c>
      <c r="AM8" s="422"/>
      <c r="AN8" s="422"/>
      <c r="AO8" s="422"/>
      <c r="AP8" s="422"/>
      <c r="AQ8" s="422"/>
      <c r="AR8" s="422"/>
      <c r="AS8" s="422"/>
      <c r="AT8" s="422"/>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row>
    <row r="9" spans="1:100" x14ac:dyDescent="0.3">
      <c r="A9" s="466" t="s">
        <v>92</v>
      </c>
      <c r="B9" s="466"/>
      <c r="C9" s="466"/>
      <c r="D9" s="466"/>
      <c r="E9" s="466"/>
      <c r="F9" s="466"/>
      <c r="G9" s="466"/>
      <c r="H9" s="466" t="s">
        <v>93</v>
      </c>
      <c r="I9" s="466"/>
      <c r="J9" s="466"/>
      <c r="K9" s="466"/>
      <c r="L9" s="466"/>
      <c r="M9" s="466"/>
      <c r="N9" s="466"/>
      <c r="O9" s="466" t="s">
        <v>94</v>
      </c>
      <c r="P9" s="466"/>
      <c r="Q9" s="466"/>
      <c r="R9" s="466"/>
      <c r="S9" s="466"/>
      <c r="T9" s="466"/>
      <c r="U9" s="466"/>
      <c r="V9" s="466"/>
      <c r="W9" s="466"/>
      <c r="X9" s="466" t="s">
        <v>95</v>
      </c>
      <c r="Y9" s="466"/>
      <c r="Z9" s="466"/>
      <c r="AA9" s="466"/>
      <c r="AB9" s="466"/>
      <c r="AC9" s="466"/>
      <c r="AD9" s="466"/>
      <c r="AE9" s="466" t="s">
        <v>96</v>
      </c>
      <c r="AF9" s="466"/>
      <c r="AG9" s="466"/>
      <c r="AH9" s="466"/>
      <c r="AI9" s="466"/>
      <c r="AJ9" s="466"/>
      <c r="AK9" s="466"/>
      <c r="AL9" s="430" t="s">
        <v>620</v>
      </c>
      <c r="AM9" s="430"/>
      <c r="AN9" s="430"/>
      <c r="AO9" s="431" t="s">
        <v>621</v>
      </c>
      <c r="AP9" s="431"/>
      <c r="AQ9" s="431"/>
      <c r="AR9" s="431" t="s">
        <v>622</v>
      </c>
      <c r="AS9" s="431"/>
      <c r="AT9" s="431"/>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row>
    <row r="10" spans="1:100" ht="16.5" customHeight="1" x14ac:dyDescent="0.3">
      <c r="A10" s="477" t="s">
        <v>97</v>
      </c>
      <c r="B10" s="466" t="s">
        <v>22</v>
      </c>
      <c r="C10" s="465" t="s">
        <v>24</v>
      </c>
      <c r="D10" s="465" t="s">
        <v>26</v>
      </c>
      <c r="E10" s="466" t="s">
        <v>28</v>
      </c>
      <c r="F10" s="465" t="s">
        <v>30</v>
      </c>
      <c r="G10" s="465" t="s">
        <v>98</v>
      </c>
      <c r="H10" s="465" t="s">
        <v>99</v>
      </c>
      <c r="I10" s="466" t="s">
        <v>100</v>
      </c>
      <c r="J10" s="465" t="s">
        <v>101</v>
      </c>
      <c r="K10" s="465" t="s">
        <v>102</v>
      </c>
      <c r="L10" s="465" t="s">
        <v>103</v>
      </c>
      <c r="M10" s="466" t="s">
        <v>100</v>
      </c>
      <c r="N10" s="465" t="s">
        <v>36</v>
      </c>
      <c r="O10" s="476" t="s">
        <v>104</v>
      </c>
      <c r="P10" s="465" t="s">
        <v>38</v>
      </c>
      <c r="Q10" s="465" t="s">
        <v>40</v>
      </c>
      <c r="R10" s="465" t="s">
        <v>105</v>
      </c>
      <c r="S10" s="465"/>
      <c r="T10" s="465"/>
      <c r="U10" s="465"/>
      <c r="V10" s="465"/>
      <c r="W10" s="465"/>
      <c r="X10" s="476" t="s">
        <v>106</v>
      </c>
      <c r="Y10" s="476" t="s">
        <v>107</v>
      </c>
      <c r="Z10" s="476" t="s">
        <v>100</v>
      </c>
      <c r="AA10" s="476" t="s">
        <v>108</v>
      </c>
      <c r="AB10" s="476" t="s">
        <v>100</v>
      </c>
      <c r="AC10" s="476" t="s">
        <v>109</v>
      </c>
      <c r="AD10" s="476" t="s">
        <v>56</v>
      </c>
      <c r="AE10" s="465" t="s">
        <v>96</v>
      </c>
      <c r="AF10" s="465" t="s">
        <v>110</v>
      </c>
      <c r="AG10" s="465" t="s">
        <v>111</v>
      </c>
      <c r="AH10" s="465" t="s">
        <v>112</v>
      </c>
      <c r="AI10" s="465" t="s">
        <v>113</v>
      </c>
      <c r="AJ10" s="465" t="s">
        <v>114</v>
      </c>
      <c r="AK10" s="465" t="s">
        <v>60</v>
      </c>
      <c r="AL10" s="430"/>
      <c r="AM10" s="430"/>
      <c r="AN10" s="430"/>
      <c r="AO10" s="431"/>
      <c r="AP10" s="431"/>
      <c r="AQ10" s="431"/>
      <c r="AR10" s="431"/>
      <c r="AS10" s="431"/>
      <c r="AT10" s="431"/>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row>
    <row r="11" spans="1:100" s="4" customFormat="1" ht="94.5" customHeight="1" x14ac:dyDescent="0.25">
      <c r="A11" s="477"/>
      <c r="B11" s="466"/>
      <c r="C11" s="465"/>
      <c r="D11" s="465"/>
      <c r="E11" s="466"/>
      <c r="F11" s="465"/>
      <c r="G11" s="465"/>
      <c r="H11" s="465"/>
      <c r="I11" s="466"/>
      <c r="J11" s="465"/>
      <c r="K11" s="465"/>
      <c r="L11" s="466"/>
      <c r="M11" s="466"/>
      <c r="N11" s="465"/>
      <c r="O11" s="476"/>
      <c r="P11" s="465"/>
      <c r="Q11" s="465"/>
      <c r="R11" s="6" t="s">
        <v>115</v>
      </c>
      <c r="S11" s="6" t="s">
        <v>116</v>
      </c>
      <c r="T11" s="6" t="s">
        <v>117</v>
      </c>
      <c r="U11" s="6" t="s">
        <v>118</v>
      </c>
      <c r="V11" s="6" t="s">
        <v>119</v>
      </c>
      <c r="W11" s="6" t="s">
        <v>120</v>
      </c>
      <c r="X11" s="476"/>
      <c r="Y11" s="476"/>
      <c r="Z11" s="476"/>
      <c r="AA11" s="476"/>
      <c r="AB11" s="476"/>
      <c r="AC11" s="476"/>
      <c r="AD11" s="476"/>
      <c r="AE11" s="465"/>
      <c r="AF11" s="465"/>
      <c r="AG11" s="465"/>
      <c r="AH11" s="465"/>
      <c r="AI11" s="465"/>
      <c r="AJ11" s="465"/>
      <c r="AK11" s="465"/>
      <c r="AL11" s="280" t="s">
        <v>624</v>
      </c>
      <c r="AM11" s="280" t="s">
        <v>625</v>
      </c>
      <c r="AN11" s="281" t="s">
        <v>100</v>
      </c>
      <c r="AO11" s="280" t="s">
        <v>624</v>
      </c>
      <c r="AP11" s="280" t="s">
        <v>625</v>
      </c>
      <c r="AQ11" s="281" t="s">
        <v>100</v>
      </c>
      <c r="AR11" s="280" t="s">
        <v>624</v>
      </c>
      <c r="AS11" s="280" t="s">
        <v>625</v>
      </c>
      <c r="AT11" s="281" t="s">
        <v>100</v>
      </c>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V11" s="23"/>
    </row>
    <row r="12" spans="1:100" s="3" customFormat="1" ht="99.95" customHeight="1" x14ac:dyDescent="0.25">
      <c r="A12" s="461">
        <v>1</v>
      </c>
      <c r="B12" s="488" t="s">
        <v>246</v>
      </c>
      <c r="C12" s="488" t="s">
        <v>354</v>
      </c>
      <c r="D12" s="488" t="s">
        <v>355</v>
      </c>
      <c r="E12" s="489" t="str">
        <f>+IF(ISTEXT(D12)=TRUE,CONCATENATE(B12," por ",C12," debido a ",D12),"DILIGENCIE LAS CASILLAS ANTERIORES")</f>
        <v>Posibilidad de afectación Reputacional por desconocimiento de los lineamientos normativos del Sistema de Gestión debido a planificación inadecuada del sistema de gestión</v>
      </c>
      <c r="F12" s="488" t="s">
        <v>121</v>
      </c>
      <c r="G12" s="485">
        <v>1</v>
      </c>
      <c r="H12" s="486" t="str">
        <f>IF(G12&lt;=0,"",IF(G12&lt;=2,"Muy Baja",IF(G12&lt;=24,"Baja",IF(G12&lt;=500,"Media",IF(G12&lt;=5000,"Alta","Muy Alta")))))</f>
        <v>Muy Baja</v>
      </c>
      <c r="I12" s="481">
        <f>IF(H12="","",IF(H12="Muy Baja",0.2,IF(H12="Baja",0.4,IF(H12="Media",0.6,IF(H12="Alta",0.8,IF(H12="Muy Alta",1,))))))</f>
        <v>0.2</v>
      </c>
      <c r="J12" s="487" t="s">
        <v>130</v>
      </c>
      <c r="K12" s="481" t="str">
        <f ca="1">IF(NOT(ISERROR(MATCH(J12,'Tabla Impacto'!$B$221:$B$223,0))),'Tabla Impacto'!$F$223&amp;"Por favor no seleccionar los criterios de impacto(Afectación Económica o presupuestal y Pérdida Reputacional)",J12)</f>
        <v xml:space="preserve">     El riesgo afecta la imagen de la entidad con algunos usuarios de relevancia frente al logro de los objetivos</v>
      </c>
      <c r="L12" s="486" t="str">
        <f ca="1">IF(OR(K12='Tabla Impacto'!$C$11,K12='Tabla Impacto'!$D$11),"Leve",IF(OR(K12='Tabla Impacto'!$C$12,K12='Tabla Impacto'!$D$12),"Menor",IF(OR(K12='Tabla Impacto'!$C$13,K12='Tabla Impacto'!$D$13),"Moderado",IF(OR(K12='Tabla Impacto'!$C$14,K12='Tabla Impacto'!$D$14),"Mayor",IF(OR(K12='Tabla Impacto'!$C$15,K12='Tabla Impacto'!$D$15),"Catastrófico","")))))</f>
        <v>Moderado</v>
      </c>
      <c r="M12" s="481">
        <f ca="1">IF(L12="","",IF(L12="Leve",0.2,IF(L12="Menor",0.4,IF(L12="Moderado",0.6,IF(L12="Mayor",0.8,IF(L12="Catastrófico",1,))))))</f>
        <v>0.6</v>
      </c>
      <c r="N12" s="482" t="str">
        <f ca="1">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Moderado</v>
      </c>
      <c r="O12" s="461">
        <v>1</v>
      </c>
      <c r="P12" s="462" t="s">
        <v>356</v>
      </c>
      <c r="Q12" s="483" t="str">
        <f>IF(OR(R12="Preventivo",R12="Detectivo"),"Probabilidad",IF(R12="Correctivo","Impacto",""))</f>
        <v>Probabilidad</v>
      </c>
      <c r="R12" s="479" t="s">
        <v>123</v>
      </c>
      <c r="S12" s="479" t="s">
        <v>124</v>
      </c>
      <c r="T12" s="491" t="str">
        <f>IF(AND(R12="Preventivo",S12="Automático"),"50%",IF(AND(R12="Preventivo",S12="Manual"),"40%",IF(AND(R12="Detectivo",S12="Automático"),"40%",IF(AND(R12="Detectivo",S12="Manual"),"30%",IF(AND(R12="Correctivo",S12="Automático"),"35%",IF(AND(R12="Correctivo",S12="Manual"),"25%",""))))))</f>
        <v>40%</v>
      </c>
      <c r="U12" s="479" t="s">
        <v>125</v>
      </c>
      <c r="V12" s="479" t="s">
        <v>126</v>
      </c>
      <c r="W12" s="479" t="s">
        <v>127</v>
      </c>
      <c r="X12" s="480">
        <f>IFERROR(IF(Q12="Probabilidad",(I12-(+I12*T12)),IF(Q12="Impacto",I12,"")),"")</f>
        <v>0.12</v>
      </c>
      <c r="Y12" s="495" t="str">
        <f>IFERROR(IF(X12="","",IF(X12&lt;=0.2,"Muy Baja",IF(X12&lt;=0.4,"Baja",IF(X12&lt;=0.6,"Media",IF(X12&lt;=0.8,"Alta","Muy Alta"))))),"")</f>
        <v>Muy Baja</v>
      </c>
      <c r="Z12" s="491">
        <f>+X12</f>
        <v>0.12</v>
      </c>
      <c r="AA12" s="495" t="str">
        <f ca="1">IFERROR(IF(AB12="","",IF(AB12&lt;=0.2,"Leve",IF(AB12&lt;=0.4,"Menor",IF(AB12&lt;=0.6,"Moderado",IF(AB12&lt;=0.8,"Mayor","Catastrófico"))))),"")</f>
        <v>Mayor</v>
      </c>
      <c r="AB12" s="480">
        <f ca="1">IFERROR(IF(Q15="Impacto",(M15-(+M15*T15)),IF(Q15="Probabilidad",M15,"")),"")</f>
        <v>0.8</v>
      </c>
      <c r="AC12" s="496" t="str">
        <f ca="1">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Alto</v>
      </c>
      <c r="AD12" s="231" t="s">
        <v>128</v>
      </c>
      <c r="AE12" s="236" t="s">
        <v>357</v>
      </c>
      <c r="AF12" s="236" t="s">
        <v>358</v>
      </c>
      <c r="AG12" s="237">
        <v>45717</v>
      </c>
      <c r="AH12" s="237">
        <v>46022</v>
      </c>
      <c r="AI12" s="253">
        <v>45782</v>
      </c>
      <c r="AJ12" s="223" t="s">
        <v>600</v>
      </c>
      <c r="AK12" s="144"/>
      <c r="AL12" s="274">
        <v>1</v>
      </c>
      <c r="AM12" s="274">
        <v>1</v>
      </c>
      <c r="AN12" s="277">
        <f>+AM12/AL12</f>
        <v>1</v>
      </c>
      <c r="AO12" s="274"/>
      <c r="AP12" s="274"/>
      <c r="AQ12" s="277" t="e">
        <f>+AP12/AO12</f>
        <v>#DIV/0!</v>
      </c>
      <c r="AR12" s="274"/>
      <c r="AS12" s="274"/>
      <c r="AT12" s="277" t="e">
        <f>+AS12/AR12</f>
        <v>#DIV/0!</v>
      </c>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row>
    <row r="13" spans="1:100" s="3" customFormat="1" ht="99.95" customHeight="1" x14ac:dyDescent="0.25">
      <c r="A13" s="461"/>
      <c r="B13" s="488"/>
      <c r="C13" s="488"/>
      <c r="D13" s="488"/>
      <c r="E13" s="489"/>
      <c r="F13" s="488"/>
      <c r="G13" s="485"/>
      <c r="H13" s="486"/>
      <c r="I13" s="481"/>
      <c r="J13" s="487"/>
      <c r="K13" s="481"/>
      <c r="L13" s="486"/>
      <c r="M13" s="481"/>
      <c r="N13" s="482"/>
      <c r="O13" s="461"/>
      <c r="P13" s="462"/>
      <c r="Q13" s="483"/>
      <c r="R13" s="479"/>
      <c r="S13" s="479"/>
      <c r="T13" s="491"/>
      <c r="U13" s="479"/>
      <c r="V13" s="479"/>
      <c r="W13" s="479"/>
      <c r="X13" s="480"/>
      <c r="Y13" s="495"/>
      <c r="Z13" s="491"/>
      <c r="AA13" s="495"/>
      <c r="AB13" s="480"/>
      <c r="AC13" s="496"/>
      <c r="AD13" s="231" t="s">
        <v>128</v>
      </c>
      <c r="AE13" s="236" t="s">
        <v>359</v>
      </c>
      <c r="AF13" s="236" t="s">
        <v>358</v>
      </c>
      <c r="AG13" s="237">
        <v>45870</v>
      </c>
      <c r="AH13" s="237">
        <v>46022</v>
      </c>
      <c r="AI13" s="253">
        <v>45782</v>
      </c>
      <c r="AJ13" s="223" t="s">
        <v>548</v>
      </c>
      <c r="AK13" s="144"/>
      <c r="AL13" s="274"/>
      <c r="AM13" s="274"/>
      <c r="AN13" s="277" t="e">
        <f t="shared" ref="AN13:AN29" si="0">+AM13/AL13</f>
        <v>#DIV/0!</v>
      </c>
      <c r="AO13" s="274">
        <v>1</v>
      </c>
      <c r="AP13" s="274"/>
      <c r="AQ13" s="277">
        <f t="shared" ref="AQ13:AQ29" si="1">+AP13/AO13</f>
        <v>0</v>
      </c>
      <c r="AR13" s="274"/>
      <c r="AS13" s="274"/>
      <c r="AT13" s="277" t="e">
        <f t="shared" ref="AT13:AT29" si="2">+AS13/AR13</f>
        <v>#DIV/0!</v>
      </c>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row>
    <row r="14" spans="1:100" s="3" customFormat="1" ht="99.95" customHeight="1" x14ac:dyDescent="0.25">
      <c r="A14" s="461"/>
      <c r="B14" s="488"/>
      <c r="C14" s="488"/>
      <c r="D14" s="488"/>
      <c r="E14" s="489"/>
      <c r="F14" s="488"/>
      <c r="G14" s="485"/>
      <c r="H14" s="486"/>
      <c r="I14" s="481"/>
      <c r="J14" s="487"/>
      <c r="K14" s="481"/>
      <c r="L14" s="486"/>
      <c r="M14" s="481"/>
      <c r="N14" s="482"/>
      <c r="O14" s="461"/>
      <c r="P14" s="462"/>
      <c r="Q14" s="483"/>
      <c r="R14" s="479"/>
      <c r="S14" s="479"/>
      <c r="T14" s="491"/>
      <c r="U14" s="479"/>
      <c r="V14" s="479"/>
      <c r="W14" s="479"/>
      <c r="X14" s="480"/>
      <c r="Y14" s="495"/>
      <c r="Z14" s="491"/>
      <c r="AA14" s="495"/>
      <c r="AB14" s="480"/>
      <c r="AC14" s="496"/>
      <c r="AD14" s="231" t="s">
        <v>128</v>
      </c>
      <c r="AE14" s="236" t="s">
        <v>471</v>
      </c>
      <c r="AF14" s="236" t="s">
        <v>358</v>
      </c>
      <c r="AG14" s="237">
        <v>45748</v>
      </c>
      <c r="AH14" s="237">
        <v>46022</v>
      </c>
      <c r="AI14" s="253">
        <v>45782</v>
      </c>
      <c r="AJ14" s="106" t="s">
        <v>549</v>
      </c>
      <c r="AK14" s="144"/>
      <c r="AL14" s="274">
        <v>1</v>
      </c>
      <c r="AM14" s="274">
        <v>1</v>
      </c>
      <c r="AN14" s="277">
        <f t="shared" si="0"/>
        <v>1</v>
      </c>
      <c r="AO14" s="274">
        <v>1</v>
      </c>
      <c r="AP14" s="274"/>
      <c r="AQ14" s="277">
        <f t="shared" si="1"/>
        <v>0</v>
      </c>
      <c r="AR14" s="274">
        <v>2</v>
      </c>
      <c r="AS14" s="274"/>
      <c r="AT14" s="277">
        <f t="shared" si="2"/>
        <v>0</v>
      </c>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row>
    <row r="15" spans="1:100" ht="69.75" customHeight="1" x14ac:dyDescent="0.3">
      <c r="A15" s="461">
        <v>2</v>
      </c>
      <c r="B15" s="462" t="s">
        <v>247</v>
      </c>
      <c r="C15" s="462" t="s">
        <v>361</v>
      </c>
      <c r="D15" s="462" t="s">
        <v>360</v>
      </c>
      <c r="E15" s="463" t="str">
        <f>+IF(ISTEXT(D15)=TRUE,CONCATENATE(B15," por ",C15," debido a ",D15),"DILIGENCIE LAS CASILLAS ANTERIORES")</f>
        <v>Posibilidad de afectación Económico y Reputacional por incumplimiento de las normas SST debido a planificación inadecuada del SGSST</v>
      </c>
      <c r="F15" s="462" t="s">
        <v>121</v>
      </c>
      <c r="G15" s="464">
        <v>365</v>
      </c>
      <c r="H15" s="458" t="str">
        <f>IF(G15&lt;=0,"",IF(G15&lt;=2,"Muy Baja",IF(G15&lt;=24,"Baja",IF(G15&lt;=500,"Media",IF(G15&lt;=5000,"Alta","Muy Alta")))))</f>
        <v>Media</v>
      </c>
      <c r="I15" s="457">
        <f>IF(H15="","",IF(H15="Muy Baja",0.2,IF(H15="Baja",0.4,IF(H15="Media",0.6,IF(H15="Alta",0.8,IF(H15="Muy Alta",1,))))))</f>
        <v>0.6</v>
      </c>
      <c r="J15" s="456" t="s">
        <v>189</v>
      </c>
      <c r="K15" s="457" t="str">
        <f ca="1">IF(NOT(ISERROR(MATCH(J15,'Tabla Impacto'!$B$221:$B$223,0))),'Tabla Impacto'!$F$223&amp;"Por favor no seleccionar los criterios de impacto(Afectación Económica o presupuestal y Pérdida Reputacional)",J15)</f>
        <v xml:space="preserve">     El riesgo afecta la imagen de de la entidad con efecto publicitario sostenido a nivel de sector administrativo, nivel departamental o municipal</v>
      </c>
      <c r="L15" s="458" t="str">
        <f ca="1">IF(OR(K15='Tabla Impacto'!$C$11,K15='Tabla Impacto'!$D$11),"Leve",IF(OR(K15='Tabla Impacto'!$C$12,K15='Tabla Impacto'!$D$12),"Menor",IF(OR(K15='Tabla Impacto'!$C$13,K15='Tabla Impacto'!$D$13),"Moderado",IF(OR(K15='Tabla Impacto'!$C$14,K15='Tabla Impacto'!$D$14),"Mayor",IF(OR(K15='Tabla Impacto'!$C$15,K15='Tabla Impacto'!$D$15),"Catastrófico","")))))</f>
        <v>Mayor</v>
      </c>
      <c r="M15" s="457">
        <f ca="1">IF(L15="","",IF(L15="Leve",0.2,IF(L15="Menor",0.4,IF(L15="Moderado",0.6,IF(L15="Mayor",0.8,IF(L15="Catastrófico",1,))))))</f>
        <v>0.8</v>
      </c>
      <c r="N15" s="459" t="str">
        <f ca="1">IF(OR(AND(H15="Muy Baja",L15="Leve"),AND(H15="Muy Baja",L15="Menor"),AND(H15="Baja",L15="Leve")),"Bajo",IF(OR(AND(H15="Muy baja",L15="Moderado"),AND(H15="Baja",L15="Menor"),AND(H15="Baja",L15="Moderado"),AND(H15="Media",L15="Leve"),AND(H15="Media",L15="Menor"),AND(H15="Media",L15="Moderado"),AND(H15="Alta",L15="Leve"),AND(H15="Alta",L15="Menor")),"Moderado",IF(OR(AND(H15="Muy Baja",L15="Mayor"),AND(H15="Baja",L15="Mayor"),AND(H15="Media",L15="Mayor"),AND(H15="Alta",L15="Moderado"),AND(H15="Alta",L15="Mayor"),AND(H15="Muy Alta",L15="Leve"),AND(H15="Muy Alta",L15="Menor"),AND(H15="Muy Alta",L15="Moderado"),AND(H15="Muy Alta",L15="Mayor")),"Alto",IF(OR(AND(H15="Muy Baja",L15="Catastrófico"),AND(H15="Baja",L15="Catastrófico"),AND(H15="Media",L15="Catastrófico"),AND(H15="Alta",L15="Catastrófico"),AND(H15="Muy Alta",L15="Catastrófico")),"Extremo",""))))</f>
        <v>Alto</v>
      </c>
      <c r="O15" s="461">
        <v>1</v>
      </c>
      <c r="P15" s="490" t="s">
        <v>362</v>
      </c>
      <c r="Q15" s="483" t="str">
        <f>IF(OR(R15="Preventivo",R15="Detectivo"),"Probabilidad",IF(R15="Correctivo","Impacto",""))</f>
        <v>Probabilidad</v>
      </c>
      <c r="R15" s="484" t="s">
        <v>123</v>
      </c>
      <c r="S15" s="484" t="s">
        <v>124</v>
      </c>
      <c r="T15" s="478" t="str">
        <f>IF(AND(R15="Preventivo",S15="Automático"),"50%",IF(AND(R15="Preventivo",S15="Manual"),"40%",IF(AND(R15="Detectivo",S15="Automático"),"40%",IF(AND(R15="Detectivo",S15="Manual"),"30%",IF(AND(R15="Correctivo",S15="Automático"),"35%",IF(AND(R15="Correctivo",S15="Manual"),"25%",""))))))</f>
        <v>40%</v>
      </c>
      <c r="U15" s="484" t="s">
        <v>125</v>
      </c>
      <c r="V15" s="484" t="s">
        <v>126</v>
      </c>
      <c r="W15" s="484" t="s">
        <v>127</v>
      </c>
      <c r="X15" s="494">
        <f>IFERROR(IF(Q15="Probabilidad",(I15-(+I15*T15)),IF(Q15="Impacto",I15,"")),"")</f>
        <v>0.36</v>
      </c>
      <c r="Y15" s="492" t="str">
        <f>IFERROR(IF(X15="","",IF(X15&lt;=0.2,"Muy Baja",IF(X15&lt;=0.4,"Baja",IF(X15&lt;=0.6,"Media",IF(X15&lt;=0.8,"Alta","Muy Alta"))))),"")</f>
        <v>Baja</v>
      </c>
      <c r="Z15" s="478">
        <f>+X15</f>
        <v>0.36</v>
      </c>
      <c r="AA15" s="492" t="str">
        <f ca="1">IFERROR(IF(AB15="","",IF(AB15&lt;=0.2,"Leve",IF(AB15&lt;=0.4,"Menor",IF(AB15&lt;=0.6,"Moderado",IF(AB15&lt;=0.8,"Mayor","Catastrófico"))))),"")</f>
        <v>Mayor</v>
      </c>
      <c r="AB15" s="478">
        <f ca="1">IFERROR(IF(Q15="Impacto",(M15-(+M15*T15)),IF(Q15="Probabilidad",M15,"")),"")</f>
        <v>0.8</v>
      </c>
      <c r="AC15" s="493" t="str">
        <f ca="1">IFERROR(IF(OR(AND(Y15="Muy Baja",AA15="Leve"),AND(Y15="Muy Baja",AA15="Menor"),AND(Y15="Baja",AA15="Leve")),"Bajo",IF(OR(AND(Y15="Muy baja",AA15="Moderado"),AND(Y15="Baja",AA15="Menor"),AND(Y15="Baja",AA15="Moderado"),AND(Y15="Media",AA15="Leve"),AND(Y15="Media",AA15="Menor"),AND(Y15="Media",AA15="Moderado"),AND(Y15="Alta",AA15="Leve"),AND(Y15="Alta",AA15="Menor")),"Moderado",IF(OR(AND(Y15="Muy Baja",AA15="Mayor"),AND(Y15="Baja",AA15="Mayor"),AND(Y15="Media",AA15="Mayor"),AND(Y15="Alta",AA15="Moderado"),AND(Y15="Alta",AA15="Mayor"),AND(Y15="Muy Alta",AA15="Leve"),AND(Y15="Muy Alta",AA15="Menor"),AND(Y15="Muy Alta",AA15="Moderado"),AND(Y15="Muy Alta",AA15="Mayor")),"Alto",IF(OR(AND(Y15="Muy Baja",AA15="Catastrófico"),AND(Y15="Baja",AA15="Catastrófico"),AND(Y15="Media",AA15="Catastrófico"),AND(Y15="Alta",AA15="Catastrófico"),AND(Y15="Muy Alta",AA15="Catastrófico")),"Extremo","")))),"")</f>
        <v>Alto</v>
      </c>
      <c r="AD15" s="484" t="s">
        <v>128</v>
      </c>
      <c r="AE15" s="149" t="s">
        <v>363</v>
      </c>
      <c r="AF15" s="145" t="s">
        <v>365</v>
      </c>
      <c r="AG15" s="237">
        <v>45689</v>
      </c>
      <c r="AH15" s="237">
        <v>46022</v>
      </c>
      <c r="AI15" s="253">
        <v>45782</v>
      </c>
      <c r="AJ15" s="103" t="s">
        <v>550</v>
      </c>
      <c r="AK15" s="104"/>
      <c r="AL15" s="274">
        <v>1</v>
      </c>
      <c r="AM15" s="274">
        <v>1</v>
      </c>
      <c r="AN15" s="277">
        <f t="shared" si="0"/>
        <v>1</v>
      </c>
      <c r="AO15" s="274"/>
      <c r="AP15" s="274"/>
      <c r="AQ15" s="277" t="e">
        <f t="shared" si="1"/>
        <v>#DIV/0!</v>
      </c>
      <c r="AR15" s="274"/>
      <c r="AS15" s="274"/>
      <c r="AT15" s="277" t="e">
        <f t="shared" si="2"/>
        <v>#DIV/0!</v>
      </c>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row>
    <row r="16" spans="1:100" ht="69.75" customHeight="1" x14ac:dyDescent="0.3">
      <c r="A16" s="461"/>
      <c r="B16" s="462"/>
      <c r="C16" s="462"/>
      <c r="D16" s="462"/>
      <c r="E16" s="463"/>
      <c r="F16" s="462"/>
      <c r="G16" s="464"/>
      <c r="H16" s="458"/>
      <c r="I16" s="457"/>
      <c r="J16" s="456"/>
      <c r="K16" s="457"/>
      <c r="L16" s="458"/>
      <c r="M16" s="457"/>
      <c r="N16" s="459"/>
      <c r="O16" s="461"/>
      <c r="P16" s="490"/>
      <c r="Q16" s="483"/>
      <c r="R16" s="484"/>
      <c r="S16" s="484"/>
      <c r="T16" s="478"/>
      <c r="U16" s="484"/>
      <c r="V16" s="484"/>
      <c r="W16" s="484"/>
      <c r="X16" s="494"/>
      <c r="Y16" s="492"/>
      <c r="Z16" s="478"/>
      <c r="AA16" s="492"/>
      <c r="AB16" s="478"/>
      <c r="AC16" s="493"/>
      <c r="AD16" s="484"/>
      <c r="AE16" s="149" t="s">
        <v>364</v>
      </c>
      <c r="AF16" s="145" t="s">
        <v>365</v>
      </c>
      <c r="AG16" s="237">
        <v>45809</v>
      </c>
      <c r="AH16" s="237">
        <v>46022</v>
      </c>
      <c r="AI16" s="253">
        <v>45782</v>
      </c>
      <c r="AJ16" s="229" t="s">
        <v>551</v>
      </c>
      <c r="AK16" s="104"/>
      <c r="AL16" s="274"/>
      <c r="AM16" s="274"/>
      <c r="AN16" s="277" t="e">
        <f t="shared" si="0"/>
        <v>#DIV/0!</v>
      </c>
      <c r="AO16" s="274">
        <v>1</v>
      </c>
      <c r="AP16" s="274"/>
      <c r="AQ16" s="277">
        <f t="shared" si="1"/>
        <v>0</v>
      </c>
      <c r="AR16" s="274"/>
      <c r="AS16" s="274"/>
      <c r="AT16" s="277" t="e">
        <f t="shared" si="2"/>
        <v>#DIV/0!</v>
      </c>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row>
    <row r="17" spans="1:100" ht="69.75" customHeight="1" x14ac:dyDescent="0.3">
      <c r="A17" s="461"/>
      <c r="B17" s="462"/>
      <c r="C17" s="462"/>
      <c r="D17" s="462"/>
      <c r="E17" s="463"/>
      <c r="F17" s="462"/>
      <c r="G17" s="464"/>
      <c r="H17" s="458"/>
      <c r="I17" s="457"/>
      <c r="J17" s="456"/>
      <c r="K17" s="457"/>
      <c r="L17" s="458"/>
      <c r="M17" s="457"/>
      <c r="N17" s="459"/>
      <c r="O17" s="461">
        <v>2</v>
      </c>
      <c r="P17" s="490" t="s">
        <v>366</v>
      </c>
      <c r="Q17" s="483" t="s">
        <v>133</v>
      </c>
      <c r="R17" s="484" t="s">
        <v>123</v>
      </c>
      <c r="S17" s="484" t="s">
        <v>124</v>
      </c>
      <c r="T17" s="478" t="str">
        <f>IF(AND(R17="Preventivo",S17="Automático"),"50%",IF(AND(R17="Preventivo",S17="Manual"),"40%",IF(AND(R17="Detectivo",S17="Automático"),"40%",IF(AND(R17="Detectivo",S17="Manual"),"30%",IF(AND(R17="Correctivo",S17="Automático"),"35%",IF(AND(R17="Correctivo",S17="Manual"),"25%",""))))))</f>
        <v>40%</v>
      </c>
      <c r="U17" s="484" t="s">
        <v>125</v>
      </c>
      <c r="V17" s="484" t="s">
        <v>126</v>
      </c>
      <c r="W17" s="484" t="s">
        <v>127</v>
      </c>
      <c r="X17" s="494">
        <f>IFERROR(IF(Q17="Probabilidad",(I17-(+I17*T17)),IF(Q17="Impacto",I17,"")),"")</f>
        <v>0</v>
      </c>
      <c r="Y17" s="492" t="str">
        <f>IFERROR(IF(X17="","",IF(X17&lt;=0.2,"Muy Baja",IF(X17&lt;=0.4,"Baja",IF(X17&lt;=0.6,"Media",IF(X17&lt;=0.8,"Alta","Muy Alta"))))),"")</f>
        <v>Muy Baja</v>
      </c>
      <c r="Z17" s="478">
        <f>+X17</f>
        <v>0</v>
      </c>
      <c r="AA17" s="492" t="str">
        <f>IFERROR(IF(AB17="","",IF(AB17&lt;=0.2,"Leve",IF(AB17&lt;=0.4,"Menor",IF(AB17&lt;=0.6,"Moderado",IF(AB17&lt;=0.8,"Mayor","Catastrófico"))))),"")</f>
        <v>Leve</v>
      </c>
      <c r="AB17" s="478">
        <f>IFERROR(IF(Q17="Impacto",(M17-(+M17*T17)),IF(Q17="Probabilidad",M17,"")),"")</f>
        <v>0</v>
      </c>
      <c r="AC17" s="493" t="str">
        <f>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Bajo</v>
      </c>
      <c r="AD17" s="243" t="s">
        <v>128</v>
      </c>
      <c r="AE17" s="149" t="s">
        <v>472</v>
      </c>
      <c r="AF17" s="145" t="s">
        <v>365</v>
      </c>
      <c r="AG17" s="237">
        <v>45689</v>
      </c>
      <c r="AH17" s="237">
        <v>46022</v>
      </c>
      <c r="AI17" s="253">
        <v>45782</v>
      </c>
      <c r="AJ17" s="229" t="s">
        <v>551</v>
      </c>
      <c r="AK17" s="276"/>
      <c r="AL17" s="278">
        <v>1</v>
      </c>
      <c r="AM17" s="278"/>
      <c r="AN17" s="277">
        <f t="shared" si="0"/>
        <v>0</v>
      </c>
      <c r="AO17" s="278">
        <v>1</v>
      </c>
      <c r="AP17" s="278"/>
      <c r="AQ17" s="277">
        <f t="shared" si="1"/>
        <v>0</v>
      </c>
      <c r="AR17" s="278">
        <v>1</v>
      </c>
      <c r="AS17" s="278"/>
      <c r="AT17" s="277">
        <f t="shared" si="2"/>
        <v>0</v>
      </c>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row>
    <row r="18" spans="1:100" ht="88.5" customHeight="1" x14ac:dyDescent="0.3">
      <c r="A18" s="461"/>
      <c r="B18" s="462"/>
      <c r="C18" s="462"/>
      <c r="D18" s="462"/>
      <c r="E18" s="463" t="str">
        <f t="shared" ref="E18" si="3">+IF(ISTEXT(D18)=TRUE,CONCATENATE(B18," POR ",C18," DEBIDO A ",D18),"DILIGENCIE LAS CASILLAS ANTERIORES")</f>
        <v>DILIGENCIE LAS CASILLAS ANTERIORES</v>
      </c>
      <c r="F18" s="462"/>
      <c r="G18" s="464"/>
      <c r="H18" s="458"/>
      <c r="I18" s="457"/>
      <c r="J18" s="456"/>
      <c r="K18" s="457"/>
      <c r="L18" s="458"/>
      <c r="M18" s="457"/>
      <c r="N18" s="459"/>
      <c r="O18" s="461"/>
      <c r="P18" s="490"/>
      <c r="Q18" s="483"/>
      <c r="R18" s="484"/>
      <c r="S18" s="484"/>
      <c r="T18" s="478"/>
      <c r="U18" s="484"/>
      <c r="V18" s="484"/>
      <c r="W18" s="484"/>
      <c r="X18" s="494"/>
      <c r="Y18" s="492"/>
      <c r="Z18" s="478"/>
      <c r="AA18" s="492"/>
      <c r="AB18" s="478"/>
      <c r="AC18" s="493"/>
      <c r="AD18" s="243" t="s">
        <v>128</v>
      </c>
      <c r="AE18" s="149" t="s">
        <v>367</v>
      </c>
      <c r="AF18" s="145" t="s">
        <v>365</v>
      </c>
      <c r="AG18" s="237">
        <v>45992</v>
      </c>
      <c r="AH18" s="237">
        <v>46022</v>
      </c>
      <c r="AI18" s="253">
        <v>45782</v>
      </c>
      <c r="AJ18" s="103" t="s">
        <v>552</v>
      </c>
      <c r="AK18" s="276"/>
      <c r="AL18" s="279"/>
      <c r="AM18" s="279"/>
      <c r="AN18" s="277" t="e">
        <f t="shared" si="0"/>
        <v>#DIV/0!</v>
      </c>
      <c r="AO18" s="279"/>
      <c r="AP18" s="279"/>
      <c r="AQ18" s="277" t="e">
        <f t="shared" si="1"/>
        <v>#DIV/0!</v>
      </c>
      <c r="AR18" s="279">
        <v>1</v>
      </c>
      <c r="AS18" s="279"/>
      <c r="AT18" s="277">
        <f t="shared" si="2"/>
        <v>0</v>
      </c>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row>
    <row r="19" spans="1:100" ht="69.75" customHeight="1" x14ac:dyDescent="0.3">
      <c r="A19" s="461">
        <v>3</v>
      </c>
      <c r="B19" s="462" t="s">
        <v>247</v>
      </c>
      <c r="C19" s="462" t="s">
        <v>368</v>
      </c>
      <c r="D19" s="462" t="s">
        <v>369</v>
      </c>
      <c r="E19" s="463" t="str">
        <f>+IF(ISTEXT(D19)=TRUE,CONCATENATE(B19," por ",C19," debido a ",D19),"DILIGENCIE LAS CASILLAS ANTERIORES")</f>
        <v>Posibilidad de afectación Económico y Reputacional por Incumplimiento de las normas ambientales debido a planificación inadecuada del Sistema de Gestion Ambiental</v>
      </c>
      <c r="F19" s="462" t="s">
        <v>121</v>
      </c>
      <c r="G19" s="464">
        <v>365</v>
      </c>
      <c r="H19" s="458" t="str">
        <f>IF(G19&lt;=0,"",IF(G19&lt;=2,"Muy Baja",IF(G19&lt;=24,"Baja",IF(G19&lt;=500,"Media",IF(G19&lt;=5000,"Alta","Muy Alta")))))</f>
        <v>Media</v>
      </c>
      <c r="I19" s="457">
        <f>IF(H19="","",IF(H19="Muy Baja",0.2,IF(H19="Baja",0.4,IF(H19="Media",0.6,IF(H19="Alta",0.8,IF(H19="Muy Alta",1,))))))</f>
        <v>0.6</v>
      </c>
      <c r="J19" s="456" t="s">
        <v>189</v>
      </c>
      <c r="K19" s="457" t="str">
        <f ca="1">IF(NOT(ISERROR(MATCH(J19,'Tabla Impacto'!$B$221:$B$223,0))),'Tabla Impacto'!$F$223&amp;"Por favor no seleccionar los criterios de impacto(Afectación Económica o presupuestal y Pérdida Reputacional)",J19)</f>
        <v xml:space="preserve">     El riesgo afecta la imagen de de la entidad con efecto publicitario sostenido a nivel de sector administrativo, nivel departamental o municipal</v>
      </c>
      <c r="L19" s="458" t="str">
        <f ca="1">IF(OR(K19='Tabla Impacto'!$C$11,K19='Tabla Impacto'!$D$11),"Leve",IF(OR(K19='Tabla Impacto'!$C$12,K19='Tabla Impacto'!$D$12),"Menor",IF(OR(K19='Tabla Impacto'!$C$13,K19='Tabla Impacto'!$D$13),"Moderado",IF(OR(K19='Tabla Impacto'!$C$14,K19='Tabla Impacto'!$D$14),"Mayor",IF(OR(K19='Tabla Impacto'!$C$15,K19='Tabla Impacto'!$D$15),"Catastrófico","")))))</f>
        <v>Mayor</v>
      </c>
      <c r="M19" s="457">
        <f ca="1">IF(L19="","",IF(L19="Leve",0.2,IF(L19="Menor",0.4,IF(L19="Moderado",0.6,IF(L19="Mayor",0.8,IF(L19="Catastrófico",1,))))))</f>
        <v>0.8</v>
      </c>
      <c r="N19" s="459" t="str">
        <f ca="1">IF(OR(AND(H19="Muy Baja",L19="Leve"),AND(H19="Muy Baja",L19="Menor"),AND(H19="Baja",L19="Leve")),"Bajo",IF(OR(AND(H19="Muy baja",L19="Moderado"),AND(H19="Baja",L19="Menor"),AND(H19="Baja",L19="Moderado"),AND(H19="Media",L19="Leve"),AND(H19="Media",L19="Menor"),AND(H19="Media",L19="Moderado"),AND(H19="Alta",L19="Leve"),AND(H19="Alta",L19="Menor")),"Moderado",IF(OR(AND(H19="Muy Baja",L19="Mayor"),AND(H19="Baja",L19="Mayor"),AND(H19="Media",L19="Mayor"),AND(H19="Alta",L19="Moderado"),AND(H19="Alta",L19="Mayor"),AND(H19="Muy Alta",L19="Leve"),AND(H19="Muy Alta",L19="Menor"),AND(H19="Muy Alta",L19="Moderado"),AND(H19="Muy Alta",L19="Mayor")),"Alto",IF(OR(AND(H19="Muy Baja",L19="Catastrófico"),AND(H19="Baja",L19="Catastrófico"),AND(H19="Media",L19="Catastrófico"),AND(H19="Alta",L19="Catastrófico"),AND(H19="Muy Alta",L19="Catastrófico")),"Extremo",""))))</f>
        <v>Alto</v>
      </c>
      <c r="O19" s="461">
        <v>1</v>
      </c>
      <c r="P19" s="490" t="s">
        <v>370</v>
      </c>
      <c r="Q19" s="483" t="str">
        <f>IF(OR(R19="Preventivo",R19="Detectivo"),"Probabilidad",IF(R19="Correctivo","Impacto",""))</f>
        <v>Probabilidad</v>
      </c>
      <c r="R19" s="484" t="s">
        <v>123</v>
      </c>
      <c r="S19" s="484" t="s">
        <v>124</v>
      </c>
      <c r="T19" s="478" t="str">
        <f>IF(AND(R19="Preventivo",S19="Automático"),"50%",IF(AND(R19="Preventivo",S19="Manual"),"40%",IF(AND(R19="Detectivo",S19="Automático"),"40%",IF(AND(R19="Detectivo",S19="Manual"),"30%",IF(AND(R19="Correctivo",S19="Automático"),"35%",IF(AND(R19="Correctivo",S19="Manual"),"25%",""))))))</f>
        <v>40%</v>
      </c>
      <c r="U19" s="484" t="s">
        <v>125</v>
      </c>
      <c r="V19" s="484" t="s">
        <v>126</v>
      </c>
      <c r="W19" s="484" t="s">
        <v>127</v>
      </c>
      <c r="X19" s="494">
        <f>IFERROR(IF(Q19="Probabilidad",(I19-(+I19*T19)),IF(Q19="Impacto",I19,"")),"")</f>
        <v>0.36</v>
      </c>
      <c r="Y19" s="492" t="str">
        <f>IFERROR(IF(X19="","",IF(X19&lt;=0.2,"Muy Baja",IF(X19&lt;=0.4,"Baja",IF(X19&lt;=0.6,"Media",IF(X19&lt;=0.8,"Alta","Muy Alta"))))),"")</f>
        <v>Baja</v>
      </c>
      <c r="Z19" s="478">
        <f>+X19</f>
        <v>0.36</v>
      </c>
      <c r="AA19" s="492" t="str">
        <f ca="1">IFERROR(IF(AB19="","",IF(AB19&lt;=0.2,"Leve",IF(AB19&lt;=0.4,"Menor",IF(AB19&lt;=0.6,"Moderado",IF(AB19&lt;=0.8,"Mayor","Catastrófico"))))),"")</f>
        <v>Mayor</v>
      </c>
      <c r="AB19" s="478">
        <f ca="1">IFERROR(IF(Q19="Impacto",(M19-(+M19*T19)),IF(Q19="Probabilidad",M19,"")),"")</f>
        <v>0.8</v>
      </c>
      <c r="AC19" s="493" t="str">
        <f ca="1">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Alto</v>
      </c>
      <c r="AD19" s="243" t="s">
        <v>128</v>
      </c>
      <c r="AE19" s="149" t="s">
        <v>372</v>
      </c>
      <c r="AF19" s="145" t="s">
        <v>376</v>
      </c>
      <c r="AG19" s="237">
        <v>45689</v>
      </c>
      <c r="AH19" s="237">
        <v>46022</v>
      </c>
      <c r="AI19" s="253">
        <v>45782</v>
      </c>
      <c r="AJ19" s="103" t="s">
        <v>553</v>
      </c>
      <c r="AK19" s="276"/>
      <c r="AL19" s="279">
        <v>1</v>
      </c>
      <c r="AM19" s="279">
        <v>1</v>
      </c>
      <c r="AN19" s="277">
        <f t="shared" si="0"/>
        <v>1</v>
      </c>
      <c r="AO19" s="279"/>
      <c r="AP19" s="279"/>
      <c r="AQ19" s="277" t="e">
        <f t="shared" si="1"/>
        <v>#DIV/0!</v>
      </c>
      <c r="AR19" s="279"/>
      <c r="AS19" s="279"/>
      <c r="AT19" s="277" t="e">
        <f t="shared" si="2"/>
        <v>#DIV/0!</v>
      </c>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row>
    <row r="20" spans="1:100" ht="69.75" customHeight="1" x14ac:dyDescent="0.3">
      <c r="A20" s="461"/>
      <c r="B20" s="462"/>
      <c r="C20" s="462"/>
      <c r="D20" s="462"/>
      <c r="E20" s="463"/>
      <c r="F20" s="462"/>
      <c r="G20" s="464"/>
      <c r="H20" s="458"/>
      <c r="I20" s="457"/>
      <c r="J20" s="456"/>
      <c r="K20" s="457"/>
      <c r="L20" s="458"/>
      <c r="M20" s="457"/>
      <c r="N20" s="459"/>
      <c r="O20" s="461"/>
      <c r="P20" s="490"/>
      <c r="Q20" s="483"/>
      <c r="R20" s="484"/>
      <c r="S20" s="484"/>
      <c r="T20" s="478"/>
      <c r="U20" s="484"/>
      <c r="V20" s="484"/>
      <c r="W20" s="484"/>
      <c r="X20" s="494"/>
      <c r="Y20" s="492"/>
      <c r="Z20" s="478"/>
      <c r="AA20" s="492"/>
      <c r="AB20" s="478"/>
      <c r="AC20" s="493"/>
      <c r="AD20" s="243" t="s">
        <v>128</v>
      </c>
      <c r="AE20" s="149" t="s">
        <v>373</v>
      </c>
      <c r="AF20" s="145" t="s">
        <v>376</v>
      </c>
      <c r="AG20" s="237">
        <v>45689</v>
      </c>
      <c r="AH20" s="237">
        <v>46022</v>
      </c>
      <c r="AI20" s="253">
        <v>45782</v>
      </c>
      <c r="AJ20" s="103" t="s">
        <v>553</v>
      </c>
      <c r="AK20" s="276"/>
      <c r="AL20" s="279">
        <v>1</v>
      </c>
      <c r="AM20" s="279">
        <v>1</v>
      </c>
      <c r="AN20" s="277">
        <f t="shared" si="0"/>
        <v>1</v>
      </c>
      <c r="AO20" s="279"/>
      <c r="AP20" s="279"/>
      <c r="AQ20" s="277" t="e">
        <f t="shared" si="1"/>
        <v>#DIV/0!</v>
      </c>
      <c r="AR20" s="279"/>
      <c r="AS20" s="279"/>
      <c r="AT20" s="277" t="e">
        <f t="shared" si="2"/>
        <v>#DIV/0!</v>
      </c>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row>
    <row r="21" spans="1:100" ht="69.75" customHeight="1" x14ac:dyDescent="0.3">
      <c r="A21" s="461"/>
      <c r="B21" s="462"/>
      <c r="C21" s="462"/>
      <c r="D21" s="462"/>
      <c r="E21" s="463"/>
      <c r="F21" s="462"/>
      <c r="G21" s="464"/>
      <c r="H21" s="458"/>
      <c r="I21" s="457"/>
      <c r="J21" s="456"/>
      <c r="K21" s="457"/>
      <c r="L21" s="458"/>
      <c r="M21" s="457"/>
      <c r="N21" s="459"/>
      <c r="O21" s="461">
        <v>2</v>
      </c>
      <c r="P21" s="490" t="s">
        <v>371</v>
      </c>
      <c r="Q21" s="483" t="s">
        <v>133</v>
      </c>
      <c r="R21" s="484" t="s">
        <v>123</v>
      </c>
      <c r="S21" s="484" t="s">
        <v>124</v>
      </c>
      <c r="T21" s="478" t="str">
        <f>IF(AND(R21="Preventivo",S21="Automático"),"50%",IF(AND(R21="Preventivo",S21="Manual"),"40%",IF(AND(R21="Detectivo",S21="Automático"),"40%",IF(AND(R21="Detectivo",S21="Manual"),"30%",IF(AND(R21="Correctivo",S21="Automático"),"35%",IF(AND(R21="Correctivo",S21="Manual"),"25%",""))))))</f>
        <v>40%</v>
      </c>
      <c r="U21" s="484" t="s">
        <v>125</v>
      </c>
      <c r="V21" s="484" t="s">
        <v>126</v>
      </c>
      <c r="W21" s="484" t="s">
        <v>127</v>
      </c>
      <c r="X21" s="494">
        <f>IFERROR(IF(Q21="Probabilidad",(I21-(+I21*T21)),IF(Q21="Impacto",I21,"")),"")</f>
        <v>0</v>
      </c>
      <c r="Y21" s="492" t="str">
        <f>IFERROR(IF(X21="","",IF(X21&lt;=0.2,"Muy Baja",IF(X21&lt;=0.4,"Baja",IF(X21&lt;=0.6,"Media",IF(X21&lt;=0.8,"Alta","Muy Alta"))))),"")</f>
        <v>Muy Baja</v>
      </c>
      <c r="Z21" s="478">
        <f>+X21</f>
        <v>0</v>
      </c>
      <c r="AA21" s="492" t="str">
        <f>IFERROR(IF(AB21="","",IF(AB21&lt;=0.2,"Leve",IF(AB21&lt;=0.4,"Menor",IF(AB21&lt;=0.6,"Moderado",IF(AB21&lt;=0.8,"Mayor","Catastrófico"))))),"")</f>
        <v>Leve</v>
      </c>
      <c r="AB21" s="478">
        <f>IFERROR(IF(Q21="Impacto",(M21-(+M21*T21)),IF(Q21="Probabilidad",M21,"")),"")</f>
        <v>0</v>
      </c>
      <c r="AC21" s="493" t="str">
        <f>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Bajo</v>
      </c>
      <c r="AD21" s="243" t="s">
        <v>128</v>
      </c>
      <c r="AE21" s="149" t="s">
        <v>374</v>
      </c>
      <c r="AF21" s="145" t="s">
        <v>376</v>
      </c>
      <c r="AG21" s="237">
        <v>45778</v>
      </c>
      <c r="AH21" s="237">
        <v>46022</v>
      </c>
      <c r="AI21" s="253">
        <v>45782</v>
      </c>
      <c r="AJ21" s="229" t="s">
        <v>551</v>
      </c>
      <c r="AK21" s="276"/>
      <c r="AL21" s="279"/>
      <c r="AM21" s="279"/>
      <c r="AN21" s="277" t="e">
        <f t="shared" si="0"/>
        <v>#DIV/0!</v>
      </c>
      <c r="AO21" s="279">
        <v>1</v>
      </c>
      <c r="AP21" s="279"/>
      <c r="AQ21" s="277">
        <f t="shared" si="1"/>
        <v>0</v>
      </c>
      <c r="AR21" s="279"/>
      <c r="AS21" s="279"/>
      <c r="AT21" s="277" t="e">
        <f t="shared" si="2"/>
        <v>#DIV/0!</v>
      </c>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row>
    <row r="22" spans="1:100" ht="88.5" customHeight="1" x14ac:dyDescent="0.3">
      <c r="A22" s="461"/>
      <c r="B22" s="462"/>
      <c r="C22" s="462"/>
      <c r="D22" s="462"/>
      <c r="E22" s="463" t="str">
        <f t="shared" ref="E22" si="4">+IF(ISTEXT(D22)=TRUE,CONCATENATE(B22," POR ",C22," DEBIDO A ",D22),"DILIGENCIE LAS CASILLAS ANTERIORES")</f>
        <v>DILIGENCIE LAS CASILLAS ANTERIORES</v>
      </c>
      <c r="F22" s="462"/>
      <c r="G22" s="464"/>
      <c r="H22" s="458"/>
      <c r="I22" s="457"/>
      <c r="J22" s="456"/>
      <c r="K22" s="457"/>
      <c r="L22" s="458"/>
      <c r="M22" s="457"/>
      <c r="N22" s="459"/>
      <c r="O22" s="461"/>
      <c r="P22" s="490"/>
      <c r="Q22" s="483"/>
      <c r="R22" s="484"/>
      <c r="S22" s="484"/>
      <c r="T22" s="478"/>
      <c r="U22" s="484"/>
      <c r="V22" s="484"/>
      <c r="W22" s="484"/>
      <c r="X22" s="494"/>
      <c r="Y22" s="492"/>
      <c r="Z22" s="478"/>
      <c r="AA22" s="492"/>
      <c r="AB22" s="478"/>
      <c r="AC22" s="493"/>
      <c r="AD22" s="243" t="s">
        <v>128</v>
      </c>
      <c r="AE22" s="149" t="s">
        <v>375</v>
      </c>
      <c r="AF22" s="145" t="s">
        <v>376</v>
      </c>
      <c r="AG22" s="237">
        <v>45992</v>
      </c>
      <c r="AH22" s="237">
        <v>46022</v>
      </c>
      <c r="AI22" s="253">
        <v>45782</v>
      </c>
      <c r="AJ22" s="229" t="s">
        <v>551</v>
      </c>
      <c r="AK22" s="276"/>
      <c r="AL22" s="278"/>
      <c r="AM22" s="278"/>
      <c r="AN22" s="277" t="e">
        <f t="shared" si="0"/>
        <v>#DIV/0!</v>
      </c>
      <c r="AO22" s="278">
        <v>1</v>
      </c>
      <c r="AP22" s="278"/>
      <c r="AQ22" s="277">
        <f t="shared" si="1"/>
        <v>0</v>
      </c>
      <c r="AR22" s="278"/>
      <c r="AS22" s="278"/>
      <c r="AT22" s="277" t="e">
        <f t="shared" si="2"/>
        <v>#DIV/0!</v>
      </c>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row>
    <row r="23" spans="1:100" ht="98.1" customHeight="1" x14ac:dyDescent="0.3">
      <c r="A23" s="460" t="s">
        <v>420</v>
      </c>
      <c r="B23" s="462" t="s">
        <v>245</v>
      </c>
      <c r="C23" s="462" t="s">
        <v>473</v>
      </c>
      <c r="D23" s="462" t="s">
        <v>474</v>
      </c>
      <c r="E23" s="463" t="str">
        <f>+IF(ISTEXT(D23)=TRUE,CONCATENATE(B23," por ",C23," debido a ",D23),"DILIGENCIE LAS CASILLAS ANTERIORES")</f>
        <v>Posibilidad de afectación Económico por sanciones económicas por parte del ente de control debido a no afiliación a la administradora de riesgos laborales</v>
      </c>
      <c r="F23" s="462" t="s">
        <v>121</v>
      </c>
      <c r="G23" s="464">
        <v>100</v>
      </c>
      <c r="H23" s="458" t="str">
        <f>IF(G23&lt;=0,"",IF(G23&lt;=2,"Muy Baja",IF(G23&lt;=24,"Baja",IF(G23&lt;=500,"Media",IF(G23&lt;=5000,"Alta","Muy Alta")))))</f>
        <v>Media</v>
      </c>
      <c r="I23" s="457">
        <f>IF(H23="","",IF(H23="Muy Baja",0.2,IF(H23="Baja",0.4,IF(H23="Media",0.6,IF(H23="Alta",0.8,IF(H23="Muy Alta",1,))))))</f>
        <v>0.6</v>
      </c>
      <c r="J23" s="456" t="s">
        <v>188</v>
      </c>
      <c r="K23" s="457" t="str">
        <f ca="1">IF(NOT(ISERROR(MATCH(J23,'Tabla Impacto'!$B$221:$B$223,0))),'Tabla Impacto'!$F$223&amp;"Por favor no seleccionar los criterios de impacto(Afectación Económica o presupuestal y Pérdida Reputacional)",J23)</f>
        <v xml:space="preserve">     Entre 50 y 100 SMLMV </v>
      </c>
      <c r="L23" s="458" t="str">
        <f ca="1">IF(OR(K23='Tabla Impacto'!$C$11,K23='Tabla Impacto'!$D$11),"Leve",IF(OR(K23='Tabla Impacto'!$C$12,K23='Tabla Impacto'!$D$12),"Menor",IF(OR(K23='Tabla Impacto'!$C$13,K23='Tabla Impacto'!$D$13),"Moderado",IF(OR(K23='Tabla Impacto'!$C$14,K23='Tabla Impacto'!$D$14),"Mayor",IF(OR(K23='Tabla Impacto'!$C$15,K23='Tabla Impacto'!$D$15),"Catastrófico","")))))</f>
        <v>Moderado</v>
      </c>
      <c r="M23" s="457">
        <f ca="1">IF(L23="","",IF(L23="Leve",0.2,IF(L23="Menor",0.4,IF(L23="Moderado",0.6,IF(L23="Mayor",0.8,IF(L23="Catastrófico",1,))))))</f>
        <v>0.6</v>
      </c>
      <c r="N23" s="459" t="str">
        <f ca="1">IF(OR(AND(H23="Muy Baja",L23="Leve"),AND(H23="Muy Baja",L23="Menor"),AND(H23="Baja",L23="Leve")),"Bajo",IF(OR(AND(H23="Muy baja",L23="Moderado"),AND(H23="Baja",L23="Menor"),AND(H23="Baja",L23="Moderado"),AND(H23="Media",L23="Leve"),AND(H23="Media",L23="Menor"),AND(H23="Media",L23="Moderado"),AND(H23="Alta",L23="Leve"),AND(H23="Alta",L23="Menor")),"Moderado",IF(OR(AND(H23="Muy Baja",L23="Mayor"),AND(H23="Baja",L23="Mayor"),AND(H23="Media",L23="Mayor"),AND(H23="Alta",L23="Moderado"),AND(H23="Alta",L23="Mayor"),AND(H23="Muy Alta",L23="Leve"),AND(H23="Muy Alta",L23="Menor"),AND(H23="Muy Alta",L23="Moderado"),AND(H23="Muy Alta",L23="Mayor")),"Alto",IF(OR(AND(H23="Muy Baja",L23="Catastrófico"),AND(H23="Baja",L23="Catastrófico"),AND(H23="Media",L23="Catastrófico"),AND(H23="Alta",L23="Catastrófico"),AND(H23="Muy Alta",L23="Catastrófico")),"Extremo",""))))</f>
        <v>Moderado</v>
      </c>
      <c r="O23" s="245">
        <v>1</v>
      </c>
      <c r="P23" s="236" t="s">
        <v>475</v>
      </c>
      <c r="Q23" s="246" t="str">
        <f>IF(OR(R23="Preventivo",R23="Detectivo"),"Probabilidad",IF(R23="Correctivo","Impacto",""))</f>
        <v>Probabilidad</v>
      </c>
      <c r="R23" s="243" t="s">
        <v>123</v>
      </c>
      <c r="S23" s="243" t="s">
        <v>124</v>
      </c>
      <c r="T23" s="247" t="str">
        <f>IF(AND(R23="Preventivo",S23="Automático"),"50%",IF(AND(R23="Preventivo",S23="Manual"),"40%",IF(AND(R23="Detectivo",S23="Automático"),"40%",IF(AND(R23="Detectivo",S23="Manual"),"30%",IF(AND(R23="Correctivo",S23="Automático"),"35%",IF(AND(R23="Correctivo",S23="Manual"),"25%",""))))))</f>
        <v>40%</v>
      </c>
      <c r="U23" s="243" t="s">
        <v>213</v>
      </c>
      <c r="V23" s="243" t="s">
        <v>126</v>
      </c>
      <c r="W23" s="243" t="s">
        <v>127</v>
      </c>
      <c r="X23" s="248">
        <f>IFERROR(IF(Q23="Probabilidad",(I23-(+I23*T23)),IF(Q23="Impacto",I23,"")),"")</f>
        <v>0.36</v>
      </c>
      <c r="Y23" s="249" t="str">
        <f>IFERROR(IF(X23="","",IF(X23&lt;=0.2,"Muy Baja",IF(X23&lt;=0.4,"Baja",IF(X23&lt;=0.6,"Media",IF(X23&lt;=0.8,"Alta","Muy Alta"))))),"")</f>
        <v>Baja</v>
      </c>
      <c r="Z23" s="247">
        <f>+X23</f>
        <v>0.36</v>
      </c>
      <c r="AA23" s="249" t="str">
        <f ca="1">IFERROR(IF(AB23="","",IF(AB23&lt;=0.2,"Leve",IF(AB23&lt;=0.4,"Menor",IF(AB23&lt;=0.6,"Moderado",IF(AB23&lt;=0.8,"Mayor","Catastrófico"))))),"")</f>
        <v>Moderado</v>
      </c>
      <c r="AB23" s="247">
        <f ca="1">IFERROR(IF(Q23="Impacto",(M23-(+M23*T23)),IF(Q23="Probabilidad",M23,"")),"")</f>
        <v>0.6</v>
      </c>
      <c r="AC23" s="250" t="str">
        <f ca="1">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Moderado</v>
      </c>
      <c r="AD23" s="243" t="s">
        <v>128</v>
      </c>
      <c r="AE23" s="149" t="s">
        <v>477</v>
      </c>
      <c r="AF23" s="145" t="s">
        <v>480</v>
      </c>
      <c r="AG23" s="237">
        <v>45689</v>
      </c>
      <c r="AH23" s="237">
        <v>46022</v>
      </c>
      <c r="AI23" s="253">
        <v>45782</v>
      </c>
      <c r="AJ23" s="103" t="s">
        <v>601</v>
      </c>
      <c r="AK23" s="276"/>
      <c r="AL23" s="278">
        <v>1</v>
      </c>
      <c r="AM23" s="278">
        <v>1</v>
      </c>
      <c r="AN23" s="277">
        <f t="shared" si="0"/>
        <v>1</v>
      </c>
      <c r="AO23" s="279">
        <v>32</v>
      </c>
      <c r="AP23" s="279"/>
      <c r="AQ23" s="277">
        <f t="shared" si="1"/>
        <v>0</v>
      </c>
      <c r="AR23" s="279"/>
      <c r="AS23" s="279"/>
      <c r="AT23" s="277" t="e">
        <f t="shared" si="2"/>
        <v>#DIV/0!</v>
      </c>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row>
    <row r="24" spans="1:100" ht="69.75" customHeight="1" x14ac:dyDescent="0.3">
      <c r="A24" s="460"/>
      <c r="B24" s="462"/>
      <c r="C24" s="462"/>
      <c r="D24" s="462"/>
      <c r="E24" s="463"/>
      <c r="F24" s="462"/>
      <c r="G24" s="464"/>
      <c r="H24" s="458"/>
      <c r="I24" s="457"/>
      <c r="J24" s="456"/>
      <c r="K24" s="457"/>
      <c r="L24" s="458"/>
      <c r="M24" s="457"/>
      <c r="N24" s="459"/>
      <c r="O24" s="245">
        <v>2</v>
      </c>
      <c r="P24" s="236" t="s">
        <v>476</v>
      </c>
      <c r="Q24" s="246" t="str">
        <f>IF(OR(R24="Preventivo",R24="Detectivo"),"Probabilidad",IF(R24="Correctivo","Impacto",""))</f>
        <v>Probabilidad</v>
      </c>
      <c r="R24" s="243" t="s">
        <v>123</v>
      </c>
      <c r="S24" s="243" t="s">
        <v>124</v>
      </c>
      <c r="T24" s="247" t="str">
        <f>IF(AND(R24="Preventivo",S24="Automático"),"50%",IF(AND(R24="Preventivo",S24="Manual"),"40%",IF(AND(R24="Detectivo",S24="Automático"),"40%",IF(AND(R24="Detectivo",S24="Manual"),"30%",IF(AND(R24="Correctivo",S24="Automático"),"35%",IF(AND(R24="Correctivo",S24="Manual"),"25%",""))))))</f>
        <v>40%</v>
      </c>
      <c r="U24" s="243" t="s">
        <v>213</v>
      </c>
      <c r="V24" s="243" t="s">
        <v>126</v>
      </c>
      <c r="W24" s="243" t="s">
        <v>127</v>
      </c>
      <c r="X24" s="248">
        <f>IFERROR(IF(Q24="Probabilidad",(I24-(+I24*T24)),IF(Q24="Impacto",I24,"")),"")</f>
        <v>0</v>
      </c>
      <c r="Y24" s="249" t="str">
        <f>IFERROR(IF(X24="","",IF(X24&lt;=0.2,"Muy Baja",IF(X24&lt;=0.4,"Baja",IF(X24&lt;=0.6,"Media",IF(X24&lt;=0.8,"Alta","Muy Alta"))))),"")</f>
        <v>Muy Baja</v>
      </c>
      <c r="Z24" s="247">
        <f>+X24</f>
        <v>0</v>
      </c>
      <c r="AA24" s="249" t="str">
        <f>IFERROR(IF(AB24="","",IF(AB24&lt;=0.2,"Leve",IF(AB24&lt;=0.4,"Menor",IF(AB24&lt;=0.6,"Moderado",IF(AB24&lt;=0.8,"Mayor","Catastrófico"))))),"")</f>
        <v>Leve</v>
      </c>
      <c r="AB24" s="247">
        <f>IFERROR(IF(Q24="Impacto",(M24-(+M24*T24)),IF(Q24="Probabilidad",M24,"")),"")</f>
        <v>0</v>
      </c>
      <c r="AC24" s="250" t="str">
        <f>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Bajo</v>
      </c>
      <c r="AD24" s="243" t="s">
        <v>128</v>
      </c>
      <c r="AE24" s="149" t="s">
        <v>478</v>
      </c>
      <c r="AF24" s="145" t="s">
        <v>479</v>
      </c>
      <c r="AG24" s="237">
        <v>45689</v>
      </c>
      <c r="AH24" s="237">
        <v>46022</v>
      </c>
      <c r="AI24" s="253">
        <v>45782</v>
      </c>
      <c r="AJ24" s="103" t="s">
        <v>554</v>
      </c>
      <c r="AK24" s="276"/>
      <c r="AL24" s="278">
        <v>72</v>
      </c>
      <c r="AM24" s="278">
        <v>72</v>
      </c>
      <c r="AN24" s="277">
        <f t="shared" si="0"/>
        <v>1</v>
      </c>
      <c r="AO24" s="279">
        <v>50</v>
      </c>
      <c r="AP24" s="279"/>
      <c r="AQ24" s="277">
        <f t="shared" si="1"/>
        <v>0</v>
      </c>
      <c r="AR24" s="279">
        <v>50</v>
      </c>
      <c r="AS24" s="279"/>
      <c r="AT24" s="277">
        <f t="shared" si="2"/>
        <v>0</v>
      </c>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row>
    <row r="25" spans="1:100" ht="69.75" customHeight="1" x14ac:dyDescent="0.3">
      <c r="A25" s="461"/>
      <c r="B25" s="462"/>
      <c r="C25" s="462"/>
      <c r="D25" s="462"/>
      <c r="E25" s="463"/>
      <c r="F25" s="462"/>
      <c r="G25" s="464"/>
      <c r="H25" s="458"/>
      <c r="I25" s="457"/>
      <c r="J25" s="456"/>
      <c r="K25" s="457"/>
      <c r="L25" s="458"/>
      <c r="M25" s="457"/>
      <c r="N25" s="459"/>
      <c r="O25" s="245"/>
      <c r="P25" s="236"/>
      <c r="Q25" s="246"/>
      <c r="R25" s="243"/>
      <c r="S25" s="243"/>
      <c r="T25" s="247"/>
      <c r="U25" s="243"/>
      <c r="V25" s="243"/>
      <c r="W25" s="243"/>
      <c r="X25" s="248"/>
      <c r="Y25" s="249"/>
      <c r="Z25" s="247"/>
      <c r="AA25" s="249"/>
      <c r="AB25" s="247"/>
      <c r="AC25" s="250"/>
      <c r="AD25" s="243" t="s">
        <v>128</v>
      </c>
      <c r="AE25" s="149"/>
      <c r="AF25" s="145"/>
      <c r="AG25" s="237"/>
      <c r="AH25" s="237"/>
      <c r="AI25" s="253"/>
      <c r="AJ25" s="103"/>
      <c r="AK25" s="276"/>
      <c r="AL25" s="279"/>
      <c r="AM25" s="279"/>
      <c r="AN25" s="277"/>
      <c r="AO25" s="279"/>
      <c r="AP25" s="279"/>
      <c r="AQ25" s="277"/>
      <c r="AR25" s="279"/>
      <c r="AS25" s="279"/>
      <c r="AT25" s="27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row>
    <row r="26" spans="1:100" ht="69.75" customHeight="1" x14ac:dyDescent="0.3">
      <c r="A26" s="460" t="s">
        <v>421</v>
      </c>
      <c r="B26" s="462" t="s">
        <v>245</v>
      </c>
      <c r="C26" s="462" t="s">
        <v>473</v>
      </c>
      <c r="D26" s="462" t="s">
        <v>481</v>
      </c>
      <c r="E26" s="463" t="str">
        <f>+IF(ISTEXT(D26)=TRUE,CONCATENATE(B26," por ",C26," debido a ",D26),"DILIGENCIE LAS CASILLAS ANTERIORES")</f>
        <v>Posibilidad de afectación Económico por sanciones económicas por parte del ente de control debido a no cumplimiento de la normatividad en materia ambiental</v>
      </c>
      <c r="F26" s="462" t="s">
        <v>121</v>
      </c>
      <c r="G26" s="464">
        <v>365</v>
      </c>
      <c r="H26" s="458" t="str">
        <f>IF(G26&lt;=0,"",IF(G26&lt;=2,"Muy Baja",IF(G26&lt;=24,"Baja",IF(G26&lt;=500,"Media",IF(G26&lt;=5000,"Alta","Muy Alta")))))</f>
        <v>Media</v>
      </c>
      <c r="I26" s="457">
        <f>IF(H26="","",IF(H26="Muy Baja",0.2,IF(H26="Baja",0.4,IF(H26="Media",0.6,IF(H26="Alta",0.8,IF(H26="Muy Alta",1,))))))</f>
        <v>0.6</v>
      </c>
      <c r="J26" s="456" t="s">
        <v>131</v>
      </c>
      <c r="K26" s="457" t="str">
        <f ca="1">IF(NOT(ISERROR(MATCH(J26,'Tabla Impacto'!$B$221:$B$223,0))),'Tabla Impacto'!$F$223&amp;"Por favor no seleccionar los criterios de impacto(Afectación Económica o presupuestal y Pérdida Reputacional)",J26)</f>
        <v xml:space="preserve">     Entre 100 y 500 SMLMV </v>
      </c>
      <c r="L26" s="458" t="str">
        <f ca="1">IF(OR(K26='Tabla Impacto'!$C$11,K26='Tabla Impacto'!$D$11),"Leve",IF(OR(K26='Tabla Impacto'!$C$12,K26='Tabla Impacto'!$D$12),"Menor",IF(OR(K26='Tabla Impacto'!$C$13,K26='Tabla Impacto'!$D$13),"Moderado",IF(OR(K26='Tabla Impacto'!$C$14,K26='Tabla Impacto'!$D$14),"Mayor",IF(OR(K26='Tabla Impacto'!$C$15,K26='Tabla Impacto'!$D$15),"Catastrófico","")))))</f>
        <v>Mayor</v>
      </c>
      <c r="M26" s="457">
        <f ca="1">IF(L26="","",IF(L26="Leve",0.2,IF(L26="Menor",0.4,IF(L26="Moderado",0.6,IF(L26="Mayor",0.8,IF(L26="Catastrófico",1,))))))</f>
        <v>0.8</v>
      </c>
      <c r="N26" s="459" t="str">
        <f ca="1">IF(OR(AND(H26="Muy Baja",L26="Leve"),AND(H26="Muy Baja",L26="Menor"),AND(H26="Baja",L26="Leve")),"Bajo",IF(OR(AND(H26="Muy baja",L26="Moderado"),AND(H26="Baja",L26="Menor"),AND(H26="Baja",L26="Moderado"),AND(H26="Media",L26="Leve"),AND(H26="Media",L26="Menor"),AND(H26="Media",L26="Moderado"),AND(H26="Alta",L26="Leve"),AND(H26="Alta",L26="Menor")),"Moderado",IF(OR(AND(H26="Muy Baja",L26="Mayor"),AND(H26="Baja",L26="Mayor"),AND(H26="Media",L26="Mayor"),AND(H26="Alta",L26="Moderado"),AND(H26="Alta",L26="Mayor"),AND(H26="Muy Alta",L26="Leve"),AND(H26="Muy Alta",L26="Menor"),AND(H26="Muy Alta",L26="Moderado"),AND(H26="Muy Alta",L26="Mayor")),"Alto",IF(OR(AND(H26="Muy Baja",L26="Catastrófico"),AND(H26="Baja",L26="Catastrófico"),AND(H26="Media",L26="Catastrófico"),AND(H26="Alta",L26="Catastrófico"),AND(H26="Muy Alta",L26="Catastrófico")),"Extremo",""))))</f>
        <v>Alto</v>
      </c>
      <c r="O26" s="245">
        <v>1</v>
      </c>
      <c r="P26" s="236" t="s">
        <v>423</v>
      </c>
      <c r="Q26" s="246" t="str">
        <f>IF(OR(R26="Preventivo",R26="Detectivo"),"Probabilidad",IF(R26="Correctivo","Impacto",""))</f>
        <v>Probabilidad</v>
      </c>
      <c r="R26" s="243" t="s">
        <v>123</v>
      </c>
      <c r="S26" s="243" t="s">
        <v>124</v>
      </c>
      <c r="T26" s="247" t="str">
        <f>IF(AND(R26="Preventivo",S26="Automático"),"50%",IF(AND(R26="Preventivo",S26="Manual"),"40%",IF(AND(R26="Detectivo",S26="Automático"),"40%",IF(AND(R26="Detectivo",S26="Manual"),"30%",IF(AND(R26="Correctivo",S26="Automático"),"35%",IF(AND(R26="Correctivo",S26="Manual"),"25%",""))))))</f>
        <v>40%</v>
      </c>
      <c r="U26" s="243" t="s">
        <v>125</v>
      </c>
      <c r="V26" s="243" t="s">
        <v>126</v>
      </c>
      <c r="W26" s="243" t="s">
        <v>127</v>
      </c>
      <c r="X26" s="248">
        <f>IFERROR(IF(Q26="Probabilidad",(I26-(+I26*T26)),IF(Q26="Impacto",I26,"")),"")</f>
        <v>0.36</v>
      </c>
      <c r="Y26" s="249" t="str">
        <f>IFERROR(IF(X26="","",IF(X26&lt;=0.2,"Muy Baja",IF(X26&lt;=0.4,"Baja",IF(X26&lt;=0.6,"Media",IF(X26&lt;=0.8,"Alta","Muy Alta"))))),"")</f>
        <v>Baja</v>
      </c>
      <c r="Z26" s="247">
        <f>+X26</f>
        <v>0.36</v>
      </c>
      <c r="AA26" s="249" t="str">
        <f ca="1">IFERROR(IF(AB26="","",IF(AB26&lt;=0.2,"Leve",IF(AB26&lt;=0.4,"Menor",IF(AB26&lt;=0.6,"Moderado",IF(AB26&lt;=0.8,"Mayor","Catastrófico"))))),"")</f>
        <v>Mayor</v>
      </c>
      <c r="AB26" s="247">
        <f ca="1">IFERROR(IF(Q26="Impacto",(M26-(+M26*T26)),IF(Q26="Probabilidad",M26,"")),"")</f>
        <v>0.8</v>
      </c>
      <c r="AC26" s="250" t="str">
        <f ca="1">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Alto</v>
      </c>
      <c r="AD26" s="243" t="s">
        <v>128</v>
      </c>
      <c r="AE26" s="149" t="s">
        <v>425</v>
      </c>
      <c r="AF26" s="145" t="s">
        <v>376</v>
      </c>
      <c r="AG26" s="237">
        <v>45689</v>
      </c>
      <c r="AH26" s="237">
        <v>46022</v>
      </c>
      <c r="AI26" s="253">
        <v>45782</v>
      </c>
      <c r="AJ26" s="229" t="s">
        <v>551</v>
      </c>
      <c r="AK26" s="276"/>
      <c r="AL26" s="279">
        <v>1</v>
      </c>
      <c r="AM26" s="279"/>
      <c r="AN26" s="277">
        <f t="shared" si="0"/>
        <v>0</v>
      </c>
      <c r="AO26" s="279">
        <v>1</v>
      </c>
      <c r="AP26" s="279"/>
      <c r="AQ26" s="277">
        <f t="shared" si="1"/>
        <v>0</v>
      </c>
      <c r="AR26" s="279">
        <v>2</v>
      </c>
      <c r="AS26" s="279"/>
      <c r="AT26" s="277">
        <f t="shared" si="2"/>
        <v>0</v>
      </c>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row>
    <row r="27" spans="1:100" ht="69.75" customHeight="1" x14ac:dyDescent="0.3">
      <c r="A27" s="460"/>
      <c r="B27" s="462"/>
      <c r="C27" s="462"/>
      <c r="D27" s="462"/>
      <c r="E27" s="463"/>
      <c r="F27" s="462"/>
      <c r="G27" s="464"/>
      <c r="H27" s="458"/>
      <c r="I27" s="457"/>
      <c r="J27" s="456"/>
      <c r="K27" s="457"/>
      <c r="L27" s="458"/>
      <c r="M27" s="457"/>
      <c r="N27" s="459"/>
      <c r="O27" s="245">
        <v>2</v>
      </c>
      <c r="P27" s="236" t="s">
        <v>424</v>
      </c>
      <c r="Q27" s="246" t="str">
        <f>IF(OR(R27="Preventivo",R27="Detectivo"),"Probabilidad",IF(R27="Correctivo","Impacto",""))</f>
        <v>Probabilidad</v>
      </c>
      <c r="R27" s="243" t="s">
        <v>123</v>
      </c>
      <c r="S27" s="243" t="s">
        <v>124</v>
      </c>
      <c r="T27" s="247" t="str">
        <f>IF(AND(R27="Preventivo",S27="Automático"),"50%",IF(AND(R27="Preventivo",S27="Manual"),"40%",IF(AND(R27="Detectivo",S27="Automático"),"40%",IF(AND(R27="Detectivo",S27="Manual"),"30%",IF(AND(R27="Correctivo",S27="Automático"),"35%",IF(AND(R27="Correctivo",S27="Manual"),"25%",""))))))</f>
        <v>40%</v>
      </c>
      <c r="U27" s="243" t="s">
        <v>125</v>
      </c>
      <c r="V27" s="243" t="s">
        <v>126</v>
      </c>
      <c r="W27" s="243" t="s">
        <v>127</v>
      </c>
      <c r="X27" s="248">
        <f>IFERROR(IF(Q27="Probabilidad",(I27-(+I27*T27)),IF(Q27="Impacto",I27,"")),"")</f>
        <v>0</v>
      </c>
      <c r="Y27" s="249" t="str">
        <f>IFERROR(IF(X27="","",IF(X27&lt;=0.2,"Muy Baja",IF(X27&lt;=0.4,"Baja",IF(X27&lt;=0.6,"Media",IF(X27&lt;=0.8,"Alta","Muy Alta"))))),"")</f>
        <v>Muy Baja</v>
      </c>
      <c r="Z27" s="247">
        <f>+X27</f>
        <v>0</v>
      </c>
      <c r="AA27" s="249" t="str">
        <f>IFERROR(IF(AB27="","",IF(AB27&lt;=0.2,"Leve",IF(AB27&lt;=0.4,"Menor",IF(AB27&lt;=0.6,"Moderado",IF(AB27&lt;=0.8,"Mayor","Catastrófico"))))),"")</f>
        <v>Leve</v>
      </c>
      <c r="AB27" s="247">
        <f>IFERROR(IF(Q27="Impacto",(M27-(+M27*T27)),IF(Q27="Probabilidad",M27,"")),"")</f>
        <v>0</v>
      </c>
      <c r="AC27" s="250" t="str">
        <f>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Bajo</v>
      </c>
      <c r="AD27" s="243" t="s">
        <v>128</v>
      </c>
      <c r="AE27" s="149" t="s">
        <v>426</v>
      </c>
      <c r="AF27" s="145" t="s">
        <v>376</v>
      </c>
      <c r="AG27" s="237">
        <v>45689</v>
      </c>
      <c r="AH27" s="237">
        <v>46022</v>
      </c>
      <c r="AI27" s="253">
        <v>45782</v>
      </c>
      <c r="AJ27" s="229" t="s">
        <v>551</v>
      </c>
      <c r="AK27" s="276"/>
      <c r="AL27" s="279">
        <v>1</v>
      </c>
      <c r="AM27" s="279"/>
      <c r="AN27" s="277">
        <f t="shared" si="0"/>
        <v>0</v>
      </c>
      <c r="AO27" s="279">
        <v>1</v>
      </c>
      <c r="AP27" s="279"/>
      <c r="AQ27" s="277">
        <f t="shared" si="1"/>
        <v>0</v>
      </c>
      <c r="AR27" s="279">
        <v>1</v>
      </c>
      <c r="AS27" s="279"/>
      <c r="AT27" s="277">
        <f t="shared" si="2"/>
        <v>0</v>
      </c>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row>
    <row r="28" spans="1:100" ht="69.75" customHeight="1" x14ac:dyDescent="0.3">
      <c r="A28" s="461"/>
      <c r="B28" s="462"/>
      <c r="C28" s="462"/>
      <c r="D28" s="462"/>
      <c r="E28" s="463"/>
      <c r="F28" s="462"/>
      <c r="G28" s="464"/>
      <c r="H28" s="458"/>
      <c r="I28" s="457"/>
      <c r="J28" s="456"/>
      <c r="K28" s="457"/>
      <c r="L28" s="458"/>
      <c r="M28" s="457"/>
      <c r="N28" s="459"/>
      <c r="O28" s="245"/>
      <c r="P28" s="236"/>
      <c r="Q28" s="246"/>
      <c r="R28" s="243"/>
      <c r="S28" s="243"/>
      <c r="T28" s="247"/>
      <c r="U28" s="243"/>
      <c r="V28" s="243"/>
      <c r="W28" s="243"/>
      <c r="X28" s="248"/>
      <c r="Y28" s="249"/>
      <c r="Z28" s="247"/>
      <c r="AA28" s="249"/>
      <c r="AB28" s="247"/>
      <c r="AC28" s="250"/>
      <c r="AD28" s="243" t="s">
        <v>128</v>
      </c>
      <c r="AE28" s="149"/>
      <c r="AF28" s="145"/>
      <c r="AG28" s="237"/>
      <c r="AH28" s="237"/>
      <c r="AI28" s="105"/>
      <c r="AJ28" s="103"/>
      <c r="AK28" s="276"/>
      <c r="AL28" s="279"/>
      <c r="AM28" s="279"/>
      <c r="AN28" s="277"/>
      <c r="AO28" s="279"/>
      <c r="AP28" s="279"/>
      <c r="AQ28" s="277"/>
      <c r="AR28" s="279"/>
      <c r="AS28" s="279"/>
      <c r="AT28" s="27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row>
    <row r="29" spans="1:100" ht="90" customHeight="1" x14ac:dyDescent="0.3">
      <c r="A29" s="26"/>
      <c r="B29" s="26"/>
      <c r="C29" s="26"/>
      <c r="D29" s="26"/>
      <c r="E29" s="7"/>
      <c r="F29" s="25"/>
      <c r="G29" s="7"/>
      <c r="H29" s="7"/>
      <c r="I29" s="7"/>
      <c r="J29" s="7"/>
      <c r="K29" s="7"/>
      <c r="L29" s="7"/>
      <c r="M29" s="7"/>
      <c r="N29" s="7"/>
      <c r="O29" s="25"/>
      <c r="P29" s="147"/>
      <c r="Q29" s="7"/>
      <c r="R29" s="7"/>
      <c r="S29" s="7"/>
      <c r="T29" s="7"/>
      <c r="U29" s="7"/>
      <c r="V29" s="7"/>
      <c r="W29" s="7"/>
      <c r="X29" s="7"/>
      <c r="Y29" s="7"/>
      <c r="Z29" s="7"/>
      <c r="AA29" s="7"/>
      <c r="AB29" s="7"/>
      <c r="AC29" s="7"/>
      <c r="AD29" s="7"/>
      <c r="AE29" s="7"/>
      <c r="AF29" s="7"/>
      <c r="AG29" s="7"/>
      <c r="AH29" s="7"/>
      <c r="AI29" s="7"/>
      <c r="AJ29" s="7"/>
      <c r="AK29" s="7"/>
      <c r="AL29" s="274">
        <f>SUM(AL12:AL28)</f>
        <v>81</v>
      </c>
      <c r="AM29" s="274">
        <f>SUM(AM12:AM28)</f>
        <v>78</v>
      </c>
      <c r="AN29" s="277">
        <f t="shared" si="0"/>
        <v>0.96296296296296291</v>
      </c>
      <c r="AO29" s="274">
        <f>SUM(AO12:AO28)</f>
        <v>90</v>
      </c>
      <c r="AP29" s="274">
        <f>SUM(AP12:AP28)</f>
        <v>0</v>
      </c>
      <c r="AQ29" s="277">
        <f t="shared" si="1"/>
        <v>0</v>
      </c>
      <c r="AR29" s="274">
        <f>SUM(AR12:AR28)</f>
        <v>57</v>
      </c>
      <c r="AS29" s="274">
        <f>SUM(AS12:AS28)</f>
        <v>0</v>
      </c>
      <c r="AT29" s="277">
        <f t="shared" si="2"/>
        <v>0</v>
      </c>
    </row>
    <row r="30" spans="1:100" x14ac:dyDescent="0.3">
      <c r="A30" s="26"/>
      <c r="B30" s="26"/>
      <c r="C30" s="26"/>
      <c r="D30" s="26"/>
      <c r="E30" s="7"/>
      <c r="F30" s="25"/>
      <c r="G30" s="7"/>
      <c r="H30" s="7"/>
      <c r="I30" s="7"/>
      <c r="J30" s="7"/>
      <c r="K30" s="7"/>
      <c r="L30" s="7"/>
      <c r="M30" s="7"/>
      <c r="N30" s="7"/>
      <c r="O30" s="25"/>
      <c r="P30" s="14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row>
    <row r="31" spans="1:100" x14ac:dyDescent="0.3">
      <c r="A31" s="26"/>
      <c r="B31" s="26"/>
      <c r="C31" s="26"/>
      <c r="D31" s="26"/>
      <c r="E31" s="7"/>
      <c r="F31" s="25"/>
      <c r="G31" s="7"/>
      <c r="H31" s="7"/>
      <c r="I31" s="7"/>
      <c r="J31" s="7"/>
      <c r="K31" s="7"/>
      <c r="L31" s="7"/>
      <c r="M31" s="7"/>
      <c r="N31" s="7"/>
      <c r="O31" s="25"/>
      <c r="P31" s="14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row>
    <row r="32" spans="1:100" x14ac:dyDescent="0.3">
      <c r="A32" s="26"/>
      <c r="B32" s="26"/>
      <c r="C32" s="26"/>
      <c r="D32" s="26"/>
      <c r="E32" s="7"/>
      <c r="F32" s="25"/>
      <c r="G32" s="7"/>
      <c r="H32" s="7"/>
      <c r="I32" s="7"/>
      <c r="J32" s="7"/>
      <c r="K32" s="7"/>
      <c r="L32" s="7"/>
      <c r="M32" s="7"/>
      <c r="N32" s="7"/>
      <c r="O32" s="25"/>
      <c r="P32" s="14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row>
    <row r="33" spans="1:46" x14ac:dyDescent="0.3">
      <c r="A33" s="26"/>
      <c r="B33" s="26"/>
      <c r="C33" s="26"/>
      <c r="D33" s="26"/>
      <c r="E33" s="7"/>
      <c r="F33" s="25"/>
      <c r="G33" s="7"/>
      <c r="H33" s="7"/>
      <c r="I33" s="7"/>
      <c r="J33" s="7"/>
      <c r="K33" s="7"/>
      <c r="L33" s="7"/>
      <c r="M33" s="7"/>
      <c r="N33" s="7"/>
      <c r="O33" s="25"/>
      <c r="P33" s="14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row>
    <row r="34" spans="1:46" x14ac:dyDescent="0.3">
      <c r="A34" s="26"/>
      <c r="B34" s="26"/>
      <c r="C34" s="26"/>
      <c r="D34" s="26"/>
      <c r="E34" s="7"/>
      <c r="F34" s="25"/>
      <c r="G34" s="7"/>
      <c r="H34" s="7"/>
      <c r="I34" s="7"/>
      <c r="J34" s="7"/>
      <c r="K34" s="7"/>
      <c r="L34" s="7"/>
      <c r="M34" s="7"/>
      <c r="N34" s="7"/>
      <c r="O34" s="25"/>
      <c r="P34" s="14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row>
    <row r="35" spans="1:46" x14ac:dyDescent="0.3">
      <c r="A35" s="26"/>
      <c r="B35" s="26"/>
      <c r="C35" s="26"/>
      <c r="D35" s="26"/>
      <c r="E35" s="7"/>
      <c r="F35" s="25"/>
      <c r="G35" s="7"/>
      <c r="H35" s="7"/>
      <c r="I35" s="7"/>
      <c r="J35" s="7"/>
      <c r="K35" s="7"/>
      <c r="L35" s="7"/>
      <c r="M35" s="7"/>
      <c r="N35" s="7"/>
      <c r="O35" s="25"/>
      <c r="P35" s="14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row>
    <row r="36" spans="1:46" x14ac:dyDescent="0.3">
      <c r="A36" s="26"/>
      <c r="B36" s="26"/>
      <c r="C36" s="26"/>
      <c r="D36" s="26"/>
      <c r="E36" s="7"/>
      <c r="F36" s="25"/>
      <c r="G36" s="7"/>
      <c r="H36" s="7"/>
      <c r="I36" s="7"/>
      <c r="J36" s="7"/>
      <c r="K36" s="7"/>
      <c r="L36" s="7"/>
      <c r="M36" s="7"/>
      <c r="N36" s="7"/>
      <c r="O36" s="25"/>
      <c r="P36" s="14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row>
    <row r="37" spans="1:46" x14ac:dyDescent="0.3">
      <c r="A37" s="26"/>
      <c r="B37" s="26"/>
      <c r="C37" s="26"/>
      <c r="D37" s="26"/>
      <c r="E37" s="7"/>
      <c r="F37" s="25"/>
      <c r="G37" s="7"/>
      <c r="H37" s="7"/>
      <c r="I37" s="7"/>
      <c r="J37" s="7"/>
      <c r="K37" s="7"/>
      <c r="L37" s="7"/>
      <c r="M37" s="7"/>
      <c r="N37" s="7"/>
      <c r="O37" s="25"/>
      <c r="P37" s="14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row>
    <row r="38" spans="1:46" x14ac:dyDescent="0.3">
      <c r="A38" s="26"/>
      <c r="B38" s="26"/>
      <c r="C38" s="26"/>
      <c r="D38" s="26"/>
      <c r="E38" s="7"/>
      <c r="F38" s="25"/>
      <c r="G38" s="7"/>
      <c r="H38" s="7"/>
      <c r="I38" s="7"/>
      <c r="J38" s="7"/>
      <c r="K38" s="7"/>
      <c r="L38" s="7"/>
      <c r="M38" s="7"/>
      <c r="N38" s="7"/>
      <c r="O38" s="25"/>
      <c r="P38" s="14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row>
    <row r="39" spans="1:46" x14ac:dyDescent="0.3">
      <c r="A39" s="26"/>
      <c r="B39" s="26"/>
      <c r="C39" s="26"/>
      <c r="D39" s="26"/>
      <c r="E39" s="7"/>
      <c r="F39" s="25"/>
      <c r="G39" s="7"/>
      <c r="H39" s="7"/>
      <c r="I39" s="7"/>
      <c r="J39" s="7"/>
      <c r="K39" s="7"/>
      <c r="L39" s="7"/>
      <c r="M39" s="7"/>
      <c r="N39" s="7"/>
      <c r="O39" s="25"/>
      <c r="P39" s="14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row>
    <row r="40" spans="1:46" x14ac:dyDescent="0.3">
      <c r="A40" s="26"/>
      <c r="B40" s="26"/>
      <c r="C40" s="26"/>
      <c r="D40" s="26"/>
      <c r="E40" s="7"/>
      <c r="F40" s="25"/>
      <c r="G40" s="7"/>
      <c r="H40" s="7"/>
      <c r="I40" s="7"/>
      <c r="J40" s="7"/>
      <c r="K40" s="7"/>
      <c r="L40" s="7"/>
      <c r="M40" s="7"/>
      <c r="N40" s="7"/>
      <c r="O40" s="25"/>
      <c r="P40" s="14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row>
    <row r="41" spans="1:46" x14ac:dyDescent="0.3">
      <c r="A41" s="26"/>
      <c r="B41" s="26"/>
      <c r="C41" s="26"/>
      <c r="D41" s="26"/>
      <c r="E41" s="7"/>
      <c r="F41" s="25"/>
      <c r="G41" s="7"/>
      <c r="H41" s="7"/>
      <c r="I41" s="7"/>
      <c r="J41" s="7"/>
      <c r="K41" s="7"/>
      <c r="L41" s="7"/>
      <c r="M41" s="7"/>
      <c r="N41" s="7"/>
      <c r="O41" s="25"/>
      <c r="P41" s="14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row>
    <row r="42" spans="1:46" x14ac:dyDescent="0.3">
      <c r="A42" s="26"/>
      <c r="B42" s="26"/>
      <c r="C42" s="26"/>
      <c r="D42" s="26"/>
      <c r="E42" s="7"/>
      <c r="F42" s="25"/>
      <c r="G42" s="7"/>
      <c r="H42" s="7"/>
      <c r="I42" s="7"/>
      <c r="J42" s="7"/>
      <c r="K42" s="7"/>
      <c r="L42" s="7"/>
      <c r="M42" s="7"/>
      <c r="N42" s="7"/>
      <c r="O42" s="25"/>
      <c r="P42" s="14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row>
    <row r="43" spans="1:46" x14ac:dyDescent="0.3">
      <c r="A43" s="26"/>
      <c r="B43" s="26"/>
      <c r="C43" s="26"/>
      <c r="D43" s="26"/>
      <c r="E43" s="7"/>
      <c r="F43" s="25"/>
      <c r="G43" s="7"/>
      <c r="H43" s="7"/>
      <c r="I43" s="7"/>
      <c r="J43" s="7"/>
      <c r="K43" s="7"/>
      <c r="L43" s="7"/>
      <c r="M43" s="7"/>
      <c r="N43" s="7"/>
      <c r="O43" s="25"/>
      <c r="P43" s="14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row>
    <row r="44" spans="1:46" x14ac:dyDescent="0.3">
      <c r="A44" s="26"/>
      <c r="B44" s="26"/>
      <c r="C44" s="26"/>
      <c r="D44" s="26"/>
      <c r="E44" s="7"/>
      <c r="F44" s="25"/>
      <c r="G44" s="7"/>
      <c r="H44" s="7"/>
      <c r="I44" s="7"/>
      <c r="J44" s="7"/>
      <c r="K44" s="7"/>
      <c r="L44" s="7"/>
      <c r="M44" s="7"/>
      <c r="N44" s="7"/>
      <c r="O44" s="25"/>
      <c r="P44" s="14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row>
    <row r="45" spans="1:46" x14ac:dyDescent="0.3">
      <c r="A45" s="26"/>
      <c r="B45" s="26"/>
      <c r="C45" s="26"/>
      <c r="D45" s="26"/>
      <c r="E45" s="7"/>
      <c r="F45" s="25"/>
      <c r="G45" s="7"/>
      <c r="H45" s="7"/>
      <c r="I45" s="7"/>
      <c r="J45" s="7"/>
      <c r="K45" s="7"/>
      <c r="L45" s="7"/>
      <c r="M45" s="7"/>
      <c r="N45" s="7"/>
      <c r="O45" s="25"/>
      <c r="P45" s="14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row>
    <row r="46" spans="1:46" x14ac:dyDescent="0.3">
      <c r="A46" s="26"/>
      <c r="B46" s="26"/>
      <c r="C46" s="26"/>
      <c r="D46" s="26"/>
      <c r="E46" s="7"/>
      <c r="F46" s="25"/>
      <c r="G46" s="7"/>
      <c r="H46" s="7"/>
      <c r="I46" s="7"/>
      <c r="J46" s="7"/>
      <c r="K46" s="7"/>
      <c r="L46" s="7"/>
      <c r="M46" s="7"/>
      <c r="N46" s="7"/>
      <c r="O46" s="25"/>
      <c r="P46" s="14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row>
    <row r="47" spans="1:46" x14ac:dyDescent="0.3">
      <c r="A47" s="26"/>
      <c r="B47" s="26"/>
      <c r="C47" s="26"/>
      <c r="D47" s="26"/>
      <c r="E47" s="7"/>
      <c r="F47" s="25"/>
      <c r="G47" s="7"/>
      <c r="H47" s="7"/>
      <c r="I47" s="7"/>
      <c r="J47" s="7"/>
      <c r="K47" s="7"/>
      <c r="L47" s="7"/>
      <c r="M47" s="7"/>
      <c r="N47" s="7"/>
      <c r="O47" s="25"/>
      <c r="P47" s="14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row>
    <row r="48" spans="1:46" x14ac:dyDescent="0.3">
      <c r="A48" s="26"/>
      <c r="B48" s="26"/>
      <c r="C48" s="26"/>
      <c r="D48" s="26"/>
      <c r="E48" s="7"/>
      <c r="F48" s="25"/>
      <c r="G48" s="7"/>
      <c r="H48" s="7"/>
      <c r="I48" s="7"/>
      <c r="J48" s="7"/>
      <c r="K48" s="7"/>
      <c r="L48" s="7"/>
      <c r="M48" s="7"/>
      <c r="N48" s="7"/>
      <c r="O48" s="25"/>
      <c r="P48" s="14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row>
    <row r="49" spans="1:46" x14ac:dyDescent="0.3">
      <c r="A49" s="26"/>
      <c r="B49" s="26"/>
      <c r="C49" s="26"/>
      <c r="D49" s="26"/>
      <c r="E49" s="7"/>
      <c r="F49" s="25"/>
      <c r="G49" s="7"/>
      <c r="H49" s="7"/>
      <c r="I49" s="7"/>
      <c r="J49" s="7"/>
      <c r="K49" s="7"/>
      <c r="L49" s="7"/>
      <c r="M49" s="7"/>
      <c r="N49" s="7"/>
      <c r="O49" s="25"/>
      <c r="P49" s="14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row>
    <row r="50" spans="1:46" x14ac:dyDescent="0.3">
      <c r="A50" s="26"/>
      <c r="B50" s="26"/>
      <c r="C50" s="26"/>
      <c r="D50" s="26"/>
      <c r="E50" s="7"/>
      <c r="F50" s="25"/>
      <c r="G50" s="7"/>
      <c r="H50" s="7"/>
      <c r="I50" s="7"/>
      <c r="J50" s="7"/>
      <c r="K50" s="7"/>
      <c r="L50" s="7"/>
      <c r="M50" s="7"/>
      <c r="N50" s="7"/>
      <c r="O50" s="25"/>
      <c r="P50" s="14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row>
    <row r="51" spans="1:46" x14ac:dyDescent="0.3">
      <c r="A51" s="26"/>
      <c r="B51" s="26"/>
      <c r="C51" s="26"/>
      <c r="D51" s="26"/>
      <c r="E51" s="7"/>
      <c r="F51" s="25"/>
      <c r="G51" s="7"/>
      <c r="H51" s="7"/>
      <c r="I51" s="7"/>
      <c r="J51" s="7"/>
      <c r="K51" s="7"/>
      <c r="L51" s="7"/>
      <c r="M51" s="7"/>
      <c r="N51" s="7"/>
      <c r="O51" s="25"/>
      <c r="P51" s="14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row>
  </sheetData>
  <dataConsolidate/>
  <mergeCells count="200">
    <mergeCell ref="V21:V22"/>
    <mergeCell ref="W21:W22"/>
    <mergeCell ref="AL8:AT8"/>
    <mergeCell ref="AL9:AN10"/>
    <mergeCell ref="AO9:AQ10"/>
    <mergeCell ref="AR9:AT10"/>
    <mergeCell ref="X21:X22"/>
    <mergeCell ref="Y21:Y22"/>
    <mergeCell ref="Z21:Z22"/>
    <mergeCell ref="AA19:AA20"/>
    <mergeCell ref="AB19:AB20"/>
    <mergeCell ref="AC19:AC20"/>
    <mergeCell ref="X19:X20"/>
    <mergeCell ref="Y19:Y20"/>
    <mergeCell ref="Z19:Z20"/>
    <mergeCell ref="AA21:AA22"/>
    <mergeCell ref="AB21:AB22"/>
    <mergeCell ref="AC21:AC22"/>
    <mergeCell ref="Y12:Y14"/>
    <mergeCell ref="Z12:Z14"/>
    <mergeCell ref="AA12:AA14"/>
    <mergeCell ref="AB12:AB14"/>
    <mergeCell ref="AC12:AC14"/>
    <mergeCell ref="AK10:AK11"/>
    <mergeCell ref="A19:A22"/>
    <mergeCell ref="B19:B22"/>
    <mergeCell ref="C19:C22"/>
    <mergeCell ref="D19:D22"/>
    <mergeCell ref="E19:E22"/>
    <mergeCell ref="F19:F22"/>
    <mergeCell ref="G19:G22"/>
    <mergeCell ref="H19:H22"/>
    <mergeCell ref="W17:W18"/>
    <mergeCell ref="Q17:Q18"/>
    <mergeCell ref="R17:R18"/>
    <mergeCell ref="S17:S18"/>
    <mergeCell ref="O21:O22"/>
    <mergeCell ref="P21:P22"/>
    <mergeCell ref="Q21:Q22"/>
    <mergeCell ref="R21:R22"/>
    <mergeCell ref="S21:S22"/>
    <mergeCell ref="T21:T22"/>
    <mergeCell ref="U19:U20"/>
    <mergeCell ref="V19:V20"/>
    <mergeCell ref="W19:W20"/>
    <mergeCell ref="O19:O20"/>
    <mergeCell ref="P19:P20"/>
    <mergeCell ref="Q19:Q20"/>
    <mergeCell ref="Y15:Y16"/>
    <mergeCell ref="Z15:Z16"/>
    <mergeCell ref="AA15:AA16"/>
    <mergeCell ref="AB15:AB16"/>
    <mergeCell ref="AC15:AC16"/>
    <mergeCell ref="AD15:AD16"/>
    <mergeCell ref="W15:W16"/>
    <mergeCell ref="X15:X16"/>
    <mergeCell ref="I19:I22"/>
    <mergeCell ref="J19:J22"/>
    <mergeCell ref="K19:K22"/>
    <mergeCell ref="L19:L22"/>
    <mergeCell ref="M19:M22"/>
    <mergeCell ref="N19:N22"/>
    <mergeCell ref="AC17:AC18"/>
    <mergeCell ref="X17:X18"/>
    <mergeCell ref="Y17:Y18"/>
    <mergeCell ref="Z17:Z18"/>
    <mergeCell ref="AA17:AA18"/>
    <mergeCell ref="AB17:AB18"/>
    <mergeCell ref="R19:R20"/>
    <mergeCell ref="S19:S20"/>
    <mergeCell ref="T19:T20"/>
    <mergeCell ref="U21:U22"/>
    <mergeCell ref="V15:V16"/>
    <mergeCell ref="S15:S16"/>
    <mergeCell ref="T15:T16"/>
    <mergeCell ref="K15:K18"/>
    <mergeCell ref="O15:O16"/>
    <mergeCell ref="P15:P16"/>
    <mergeCell ref="Q15:Q16"/>
    <mergeCell ref="R15:R16"/>
    <mergeCell ref="S12:S14"/>
    <mergeCell ref="T12:T14"/>
    <mergeCell ref="U12:U14"/>
    <mergeCell ref="V12:V14"/>
    <mergeCell ref="O17:O18"/>
    <mergeCell ref="P17:P18"/>
    <mergeCell ref="U17:U18"/>
    <mergeCell ref="V17:V18"/>
    <mergeCell ref="G12:G14"/>
    <mergeCell ref="H12:H14"/>
    <mergeCell ref="I12:I14"/>
    <mergeCell ref="J12:J14"/>
    <mergeCell ref="K12:K14"/>
    <mergeCell ref="L12:L14"/>
    <mergeCell ref="A12:A14"/>
    <mergeCell ref="B12:B14"/>
    <mergeCell ref="C12:C14"/>
    <mergeCell ref="D12:D14"/>
    <mergeCell ref="E12:E14"/>
    <mergeCell ref="F12:F14"/>
    <mergeCell ref="H15:H18"/>
    <mergeCell ref="I15:I18"/>
    <mergeCell ref="J15:J18"/>
    <mergeCell ref="L15:L18"/>
    <mergeCell ref="M15:M18"/>
    <mergeCell ref="N15:N18"/>
    <mergeCell ref="T17:T18"/>
    <mergeCell ref="AI10:AI11"/>
    <mergeCell ref="AJ10:AJ11"/>
    <mergeCell ref="AE10:AE11"/>
    <mergeCell ref="AF10:AF11"/>
    <mergeCell ref="AG10:AG11"/>
    <mergeCell ref="AH10:AH11"/>
    <mergeCell ref="P10:P11"/>
    <mergeCell ref="Q10:Q11"/>
    <mergeCell ref="W12:W14"/>
    <mergeCell ref="X12:X14"/>
    <mergeCell ref="M12:M14"/>
    <mergeCell ref="N12:N14"/>
    <mergeCell ref="O12:O14"/>
    <mergeCell ref="P12:P14"/>
    <mergeCell ref="Q12:Q14"/>
    <mergeCell ref="R12:R14"/>
    <mergeCell ref="U15:U16"/>
    <mergeCell ref="A15:A18"/>
    <mergeCell ref="B15:B18"/>
    <mergeCell ref="C15:C18"/>
    <mergeCell ref="D15:D18"/>
    <mergeCell ref="E15:E18"/>
    <mergeCell ref="F15:F18"/>
    <mergeCell ref="G15:G18"/>
    <mergeCell ref="AC10:AC11"/>
    <mergeCell ref="AD10:AD11"/>
    <mergeCell ref="R10:W10"/>
    <mergeCell ref="X10:X11"/>
    <mergeCell ref="Y10:Y11"/>
    <mergeCell ref="Z10:Z11"/>
    <mergeCell ref="AA10:AA11"/>
    <mergeCell ref="AB10:AB11"/>
    <mergeCell ref="L10:L11"/>
    <mergeCell ref="M10:M11"/>
    <mergeCell ref="A10:A11"/>
    <mergeCell ref="B10:B11"/>
    <mergeCell ref="C10:C11"/>
    <mergeCell ref="D10:D11"/>
    <mergeCell ref="E10:E11"/>
    <mergeCell ref="N10:N11"/>
    <mergeCell ref="O10:O11"/>
    <mergeCell ref="F10:F11"/>
    <mergeCell ref="G10:G11"/>
    <mergeCell ref="H10:H11"/>
    <mergeCell ref="I10:I11"/>
    <mergeCell ref="J10:J11"/>
    <mergeCell ref="K10:K11"/>
    <mergeCell ref="A8:B8"/>
    <mergeCell ref="C8:N8"/>
    <mergeCell ref="A1:D4"/>
    <mergeCell ref="E1:AI4"/>
    <mergeCell ref="A9:G9"/>
    <mergeCell ref="H9:N9"/>
    <mergeCell ref="O9:W9"/>
    <mergeCell ref="X9:AD9"/>
    <mergeCell ref="AE9:AK9"/>
    <mergeCell ref="AJ1:AK1"/>
    <mergeCell ref="AJ2:AK2"/>
    <mergeCell ref="AJ3:AK3"/>
    <mergeCell ref="AJ4:AK4"/>
    <mergeCell ref="A6:B6"/>
    <mergeCell ref="C6:N6"/>
    <mergeCell ref="O6:Q6"/>
    <mergeCell ref="A7:B7"/>
    <mergeCell ref="C7:N7"/>
    <mergeCell ref="J23:J25"/>
    <mergeCell ref="K23:K25"/>
    <mergeCell ref="L23:L25"/>
    <mergeCell ref="M23:M25"/>
    <mergeCell ref="N23:N25"/>
    <mergeCell ref="A23:A25"/>
    <mergeCell ref="B23:B25"/>
    <mergeCell ref="C23:C25"/>
    <mergeCell ref="D23:D25"/>
    <mergeCell ref="E23:E25"/>
    <mergeCell ref="F23:F25"/>
    <mergeCell ref="G23:G25"/>
    <mergeCell ref="H23:H25"/>
    <mergeCell ref="I23:I25"/>
    <mergeCell ref="J26:J28"/>
    <mergeCell ref="K26:K28"/>
    <mergeCell ref="L26:L28"/>
    <mergeCell ref="M26:M28"/>
    <mergeCell ref="N26:N28"/>
    <mergeCell ref="A26:A28"/>
    <mergeCell ref="B26:B28"/>
    <mergeCell ref="C26:C28"/>
    <mergeCell ref="D26:D28"/>
    <mergeCell ref="E26:E28"/>
    <mergeCell ref="F26:F28"/>
    <mergeCell ref="G26:G28"/>
    <mergeCell ref="H26:H28"/>
    <mergeCell ref="I26:I28"/>
  </mergeCells>
  <conditionalFormatting sqref="H12 H15:H17 H23:H28">
    <cfRule type="cellIs" dxfId="669" priority="116" operator="equal">
      <formula>"Baja"</formula>
    </cfRule>
    <cfRule type="cellIs" dxfId="668" priority="115" operator="equal">
      <formula>"Media"</formula>
    </cfRule>
    <cfRule type="cellIs" dxfId="667" priority="114" operator="equal">
      <formula>"Alta"</formula>
    </cfRule>
    <cfRule type="cellIs" dxfId="666" priority="113" operator="equal">
      <formula>"Muy Alta"</formula>
    </cfRule>
    <cfRule type="cellIs" dxfId="665" priority="117" operator="equal">
      <formula>"Muy Baja"</formula>
    </cfRule>
  </conditionalFormatting>
  <conditionalFormatting sqref="H19:H21">
    <cfRule type="cellIs" dxfId="664" priority="88" operator="equal">
      <formula>"Muy Baja"</formula>
    </cfRule>
    <cfRule type="cellIs" dxfId="663" priority="87" operator="equal">
      <formula>"Baja"</formula>
    </cfRule>
    <cfRule type="cellIs" dxfId="662" priority="86" operator="equal">
      <formula>"Media"</formula>
    </cfRule>
    <cfRule type="cellIs" dxfId="661" priority="84" operator="equal">
      <formula>"Muy Alta"</formula>
    </cfRule>
    <cfRule type="cellIs" dxfId="660" priority="85" operator="equal">
      <formula>"Alta"</formula>
    </cfRule>
  </conditionalFormatting>
  <conditionalFormatting sqref="K12 K15">
    <cfRule type="containsText" dxfId="659" priority="93" operator="containsText" text="❌">
      <formula>NOT(ISERROR(SEARCH("❌",K12)))</formula>
    </cfRule>
  </conditionalFormatting>
  <conditionalFormatting sqref="K19">
    <cfRule type="containsText" dxfId="658" priority="64" operator="containsText" text="❌">
      <formula>NOT(ISERROR(SEARCH("❌",K19)))</formula>
    </cfRule>
  </conditionalFormatting>
  <conditionalFormatting sqref="K23:K24">
    <cfRule type="containsText" dxfId="657" priority="35" operator="containsText" text="❌">
      <formula>NOT(ISERROR(SEARCH("❌",K23)))</formula>
    </cfRule>
  </conditionalFormatting>
  <conditionalFormatting sqref="K26:K27">
    <cfRule type="containsText" dxfId="656" priority="5" operator="containsText" text="❌">
      <formula>NOT(ISERROR(SEARCH("❌",K26)))</formula>
    </cfRule>
  </conditionalFormatting>
  <conditionalFormatting sqref="L12 L15:L17 L23:L28">
    <cfRule type="cellIs" dxfId="655" priority="108" operator="equal">
      <formula>"Catastrófico"</formula>
    </cfRule>
    <cfRule type="cellIs" dxfId="654" priority="109" operator="equal">
      <formula>"Mayor"</formula>
    </cfRule>
    <cfRule type="cellIs" dxfId="653" priority="112" operator="equal">
      <formula>"Leve"</formula>
    </cfRule>
    <cfRule type="cellIs" dxfId="652" priority="111" operator="equal">
      <formula>"Menor"</formula>
    </cfRule>
    <cfRule type="cellIs" dxfId="651" priority="110" operator="equal">
      <formula>"Moderado"</formula>
    </cfRule>
  </conditionalFormatting>
  <conditionalFormatting sqref="L19:L21">
    <cfRule type="cellIs" dxfId="650" priority="83" operator="equal">
      <formula>"Leve"</formula>
    </cfRule>
    <cfRule type="cellIs" dxfId="649" priority="82" operator="equal">
      <formula>"Menor"</formula>
    </cfRule>
    <cfRule type="cellIs" dxfId="648" priority="81" operator="equal">
      <formula>"Moderado"</formula>
    </cfRule>
    <cfRule type="cellIs" dxfId="647" priority="80" operator="equal">
      <formula>"Mayor"</formula>
    </cfRule>
    <cfRule type="cellIs" dxfId="646" priority="79" operator="equal">
      <formula>"Catastrófico"</formula>
    </cfRule>
  </conditionalFormatting>
  <conditionalFormatting sqref="N12 N15:N17 N23:N28">
    <cfRule type="cellIs" dxfId="645" priority="95" operator="equal">
      <formula>"Alto"</formula>
    </cfRule>
    <cfRule type="cellIs" dxfId="644" priority="97" operator="equal">
      <formula>"Bajo"</formula>
    </cfRule>
    <cfRule type="cellIs" dxfId="643" priority="96" operator="equal">
      <formula>"Moderado"</formula>
    </cfRule>
    <cfRule type="cellIs" dxfId="642" priority="94" operator="equal">
      <formula>"Extremo"</formula>
    </cfRule>
  </conditionalFormatting>
  <conditionalFormatting sqref="N19:N21">
    <cfRule type="cellIs" dxfId="641" priority="67" operator="equal">
      <formula>"Moderado"</formula>
    </cfRule>
    <cfRule type="cellIs" dxfId="640" priority="68" operator="equal">
      <formula>"Bajo"</formula>
    </cfRule>
    <cfRule type="cellIs" dxfId="639" priority="65" operator="equal">
      <formula>"Extremo"</formula>
    </cfRule>
    <cfRule type="cellIs" dxfId="638" priority="66" operator="equal">
      <formula>"Alto"</formula>
    </cfRule>
  </conditionalFormatting>
  <conditionalFormatting sqref="Y12 Y15 Y17">
    <cfRule type="cellIs" dxfId="637" priority="104" operator="equal">
      <formula>"Alta"</formula>
    </cfRule>
    <cfRule type="cellIs" dxfId="636" priority="103" operator="equal">
      <formula>"Muy Alta"</formula>
    </cfRule>
    <cfRule type="cellIs" dxfId="635" priority="106" operator="equal">
      <formula>"Baja"</formula>
    </cfRule>
    <cfRule type="cellIs" dxfId="634" priority="107" operator="equal">
      <formula>"Muy Baja"</formula>
    </cfRule>
    <cfRule type="cellIs" dxfId="633" priority="105" operator="equal">
      <formula>"Media"</formula>
    </cfRule>
  </conditionalFormatting>
  <conditionalFormatting sqref="Y19 Y21">
    <cfRule type="cellIs" dxfId="632" priority="77" operator="equal">
      <formula>"Baja"</formula>
    </cfRule>
    <cfRule type="cellIs" dxfId="631" priority="78" operator="equal">
      <formula>"Muy Baja"</formula>
    </cfRule>
    <cfRule type="cellIs" dxfId="630" priority="74" operator="equal">
      <formula>"Muy Alta"</formula>
    </cfRule>
    <cfRule type="cellIs" dxfId="629" priority="75" operator="equal">
      <formula>"Alta"</formula>
    </cfRule>
    <cfRule type="cellIs" dxfId="628" priority="76" operator="equal">
      <formula>"Media"</formula>
    </cfRule>
  </conditionalFormatting>
  <conditionalFormatting sqref="Y23:Y24">
    <cfRule type="cellIs" dxfId="627" priority="49" operator="equal">
      <formula>"Muy Baja"</formula>
    </cfRule>
    <cfRule type="cellIs" dxfId="626" priority="46" operator="equal">
      <formula>"Alta"</formula>
    </cfRule>
    <cfRule type="cellIs" dxfId="625" priority="45" operator="equal">
      <formula>"Muy Alta"</formula>
    </cfRule>
    <cfRule type="cellIs" dxfId="624" priority="48" operator="equal">
      <formula>"Baja"</formula>
    </cfRule>
    <cfRule type="cellIs" dxfId="623" priority="47" operator="equal">
      <formula>"Media"</formula>
    </cfRule>
  </conditionalFormatting>
  <conditionalFormatting sqref="Y26:Y27">
    <cfRule type="cellIs" dxfId="622" priority="12" operator="equal">
      <formula>"Alta"</formula>
    </cfRule>
    <cfRule type="cellIs" dxfId="621" priority="11" operator="equal">
      <formula>"Muy Alta"</formula>
    </cfRule>
    <cfRule type="cellIs" dxfId="620" priority="13" operator="equal">
      <formula>"Media"</formula>
    </cfRule>
    <cfRule type="cellIs" dxfId="619" priority="14" operator="equal">
      <formula>"Baja"</formula>
    </cfRule>
    <cfRule type="cellIs" dxfId="618" priority="15" operator="equal">
      <formula>"Muy Baja"</formula>
    </cfRule>
  </conditionalFormatting>
  <conditionalFormatting sqref="AA12 AA15 AA17">
    <cfRule type="cellIs" dxfId="617" priority="101" operator="equal">
      <formula>"Menor"</formula>
    </cfRule>
    <cfRule type="cellIs" dxfId="616" priority="99" operator="equal">
      <formula>"Mayor"</formula>
    </cfRule>
    <cfRule type="cellIs" dxfId="615" priority="100" operator="equal">
      <formula>"Moderado"</formula>
    </cfRule>
    <cfRule type="cellIs" dxfId="614" priority="98" operator="equal">
      <formula>"Catastrófico"</formula>
    </cfRule>
    <cfRule type="cellIs" dxfId="613" priority="102" operator="equal">
      <formula>"Leve"</formula>
    </cfRule>
  </conditionalFormatting>
  <conditionalFormatting sqref="AA19 AA21">
    <cfRule type="cellIs" dxfId="612" priority="72" operator="equal">
      <formula>"Menor"</formula>
    </cfRule>
    <cfRule type="cellIs" dxfId="611" priority="71" operator="equal">
      <formula>"Moderado"</formula>
    </cfRule>
    <cfRule type="cellIs" dxfId="610" priority="69" operator="equal">
      <formula>"Catastrófico"</formula>
    </cfRule>
    <cfRule type="cellIs" dxfId="609" priority="70" operator="equal">
      <formula>"Mayor"</formula>
    </cfRule>
    <cfRule type="cellIs" dxfId="608" priority="73" operator="equal">
      <formula>"Leve"</formula>
    </cfRule>
  </conditionalFormatting>
  <conditionalFormatting sqref="AA23:AA24">
    <cfRule type="cellIs" dxfId="607" priority="44" operator="equal">
      <formula>"Leve"</formula>
    </cfRule>
    <cfRule type="cellIs" dxfId="606" priority="43" operator="equal">
      <formula>"Menor"</formula>
    </cfRule>
    <cfRule type="cellIs" dxfId="605" priority="41" operator="equal">
      <formula>"Mayor"</formula>
    </cfRule>
    <cfRule type="cellIs" dxfId="604" priority="42" operator="equal">
      <formula>"Moderado"</formula>
    </cfRule>
    <cfRule type="cellIs" dxfId="603" priority="40" operator="equal">
      <formula>"Catastrófico"</formula>
    </cfRule>
  </conditionalFormatting>
  <conditionalFormatting sqref="AA26:AA27">
    <cfRule type="cellIs" dxfId="602" priority="6" operator="equal">
      <formula>"Catastrófico"</formula>
    </cfRule>
    <cfRule type="cellIs" dxfId="601" priority="7" operator="equal">
      <formula>"Mayor"</formula>
    </cfRule>
    <cfRule type="cellIs" dxfId="600" priority="8" operator="equal">
      <formula>"Moderado"</formula>
    </cfRule>
    <cfRule type="cellIs" dxfId="599" priority="10" operator="equal">
      <formula>"Leve"</formula>
    </cfRule>
    <cfRule type="cellIs" dxfId="598" priority="9" operator="equal">
      <formula>"Menor"</formula>
    </cfRule>
  </conditionalFormatting>
  <conditionalFormatting sqref="AC12 AC15 AC17">
    <cfRule type="cellIs" dxfId="597" priority="92" operator="equal">
      <formula>"Bajo"</formula>
    </cfRule>
    <cfRule type="cellIs" dxfId="596" priority="91" operator="equal">
      <formula>"Moderado"</formula>
    </cfRule>
    <cfRule type="cellIs" dxfId="595" priority="89" operator="equal">
      <formula>"Extremo"</formula>
    </cfRule>
    <cfRule type="cellIs" dxfId="594" priority="90" operator="equal">
      <formula>"Alto"</formula>
    </cfRule>
  </conditionalFormatting>
  <conditionalFormatting sqref="AC19 AC21">
    <cfRule type="cellIs" dxfId="593" priority="60" operator="equal">
      <formula>"Extremo"</formula>
    </cfRule>
    <cfRule type="cellIs" dxfId="592" priority="61" operator="equal">
      <formula>"Alto"</formula>
    </cfRule>
    <cfRule type="cellIs" dxfId="591" priority="63" operator="equal">
      <formula>"Bajo"</formula>
    </cfRule>
    <cfRule type="cellIs" dxfId="590" priority="62" operator="equal">
      <formula>"Moderado"</formula>
    </cfRule>
  </conditionalFormatting>
  <conditionalFormatting sqref="AC23:AC24">
    <cfRule type="cellIs" dxfId="589" priority="34" operator="equal">
      <formula>"Bajo"</formula>
    </cfRule>
    <cfRule type="cellIs" dxfId="588" priority="33" operator="equal">
      <formula>"Moderado"</formula>
    </cfRule>
    <cfRule type="cellIs" dxfId="587" priority="32" operator="equal">
      <formula>"Alto"</formula>
    </cfRule>
    <cfRule type="cellIs" dxfId="586" priority="31" operator="equal">
      <formula>"Extremo"</formula>
    </cfRule>
  </conditionalFormatting>
  <conditionalFormatting sqref="AC26:AC27">
    <cfRule type="cellIs" dxfId="585" priority="2" operator="equal">
      <formula>"Alto"</formula>
    </cfRule>
    <cfRule type="cellIs" dxfId="584" priority="3" operator="equal">
      <formula>"Moderado"</formula>
    </cfRule>
    <cfRule type="cellIs" dxfId="583" priority="4" operator="equal">
      <formula>"Bajo"</formula>
    </cfRule>
    <cfRule type="cellIs" dxfId="582" priority="1" operator="equal">
      <formula>"Extremo"</formula>
    </cfRule>
  </conditionalFormatting>
  <pageMargins left="0.7" right="0.7" top="0.75" bottom="0.75" header="0.3" footer="0.3"/>
  <pageSetup orientation="portrait" r:id="rId1"/>
  <ignoredErrors>
    <ignoredError sqref="AN12 AN26:AN27 AN29 AN14:AN15 AN17 AN19:AN20 AN23:AN24" formula="1"/>
    <ignoredError sqref="AN13 AN16 AN18 AN21:AN22 AQ29" evalError="1" formula="1"/>
    <ignoredError sqref="AQ12:AQ28" evalError="1"/>
  </ignoredError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44794DC8-122C-6D49-ABE9-2C92035F76E9}">
          <x14:formula1>
            <xm:f>'Tabla Impacto'!$F$210:$F$221</xm:f>
          </x14:formula1>
          <xm:sqref>J12 J15:J17 J19:J21 J23:J28</xm:sqref>
        </x14:dataValidation>
        <x14:dataValidation type="list" allowBlank="1" showInputMessage="1" showErrorMessage="1" xr:uid="{2473C1BF-ADA9-FB41-8F6F-41D7E06D462D}">
          <x14:formula1>
            <xm:f>'Opciones Tratamiento'!$B$2:$B$5</xm:f>
          </x14:formula1>
          <xm:sqref>AD12:AD15 AD17:AD28</xm:sqref>
        </x14:dataValidation>
        <x14:dataValidation type="list" allowBlank="1" showInputMessage="1" showErrorMessage="1" xr:uid="{6AE47F9F-C503-694D-A819-0F1073169B4B}">
          <x14:formula1>
            <xm:f>'Opciones Tratamiento'!$E$2:$E$4</xm:f>
          </x14:formula1>
          <xm:sqref>B12 B15:B17 B19:B21 B23:B28</xm:sqref>
        </x14:dataValidation>
        <x14:dataValidation type="list" allowBlank="1" showInputMessage="1" showErrorMessage="1" xr:uid="{CA769C6F-F5BC-1949-9BB9-EFB8731783F6}">
          <x14:formula1>
            <xm:f>'Opciones Tratamiento'!$B$13:$B$19</xm:f>
          </x14:formula1>
          <xm:sqref>F12 F15:F17 F19:F21 F23:F28</xm:sqref>
        </x14:dataValidation>
        <x14:dataValidation type="list" allowBlank="1" showInputMessage="1" showErrorMessage="1" xr:uid="{4D82F948-0E89-EE44-A032-C6642095D0F8}">
          <x14:formula1>
            <xm:f>'Tabla Valoración controles'!$D$13:$D$14</xm:f>
          </x14:formula1>
          <xm:sqref>W12 W15 W17 W19 W21 W23:W24 W26:W27</xm:sqref>
        </x14:dataValidation>
        <x14:dataValidation type="list" allowBlank="1" showInputMessage="1" showErrorMessage="1" xr:uid="{5C337704-021E-2A42-9612-3F0EEFABCFD5}">
          <x14:formula1>
            <xm:f>'Tabla Valoración controles'!$D$11:$D$12</xm:f>
          </x14:formula1>
          <xm:sqref>V12 V15 V17 V19 V21 V23:V24 V26:V27</xm:sqref>
        </x14:dataValidation>
        <x14:dataValidation type="list" allowBlank="1" showInputMessage="1" showErrorMessage="1" xr:uid="{A45E4EF1-543D-AD4E-ADC3-1692844BDD49}">
          <x14:formula1>
            <xm:f>'Tabla Valoración controles'!$D$9:$D$10</xm:f>
          </x14:formula1>
          <xm:sqref>U12 U15 U17 U19 U21 U23:U24 U26:U27</xm:sqref>
        </x14:dataValidation>
        <x14:dataValidation type="list" allowBlank="1" showInputMessage="1" showErrorMessage="1" xr:uid="{7676CFC4-E91D-D44C-BFBB-606CFB616E0D}">
          <x14:formula1>
            <xm:f>'Tabla Valoración controles'!$D$7:$D$8</xm:f>
          </x14:formula1>
          <xm:sqref>S12 S15 S17 S19 S21 S23:S24 S26:S27</xm:sqref>
        </x14:dataValidation>
        <x14:dataValidation type="list" allowBlank="1" showInputMessage="1" showErrorMessage="1" xr:uid="{B91B05CC-0C3B-0A4D-A318-144610BF0614}">
          <x14:formula1>
            <xm:f>'Tabla Valoración controles'!$D$4:$D$6</xm:f>
          </x14:formula1>
          <xm:sqref>R12 R15 R17 R19 R21 R23:R24 R26:R27</xm:sqref>
        </x14:dataValidation>
        <x14:dataValidation type="list" allowBlank="1" showInputMessage="1" showErrorMessage="1" xr:uid="{FF342EED-4606-B747-8173-077AC2DA5289}">
          <x14:formula1>
            <xm:f>'Opciones Tratamiento'!$B$9:$B$10</xm:f>
          </x14:formula1>
          <xm:sqref>AK12:AK14 AK18 AK22</xm:sqref>
        </x14:dataValidation>
        <x14:dataValidation type="custom" allowBlank="1" showInputMessage="1" showErrorMessage="1" error="Recuerde que las acciones se generan bajo la medida de mitigar el riesgo" xr:uid="{D6A03F6E-A1B4-EC43-8A8A-CAFC19E1E766}">
          <x14:formula1>
            <xm:f>IF(OR(AD12='Opciones Tratamiento'!$B$2,AD12='Opciones Tratamiento'!$B$3,AD12='Opciones Tratamiento'!$B$4),ISBLANK(AD12),ISTEXT(AD12))</xm:f>
          </x14:formula1>
          <xm:sqref>AJ12:AJ28</xm:sqref>
        </x14:dataValidation>
        <x14:dataValidation type="custom" allowBlank="1" showInputMessage="1" showErrorMessage="1" error="Recuerde que las acciones se generan bajo la medida de mitigar el riesgo" xr:uid="{5A4F385A-1505-BE43-9496-AEF3AB6E8EEC}">
          <x14:formula1>
            <xm:f>IF(OR(AD12='Opciones Tratamiento'!$B$2,AD12='Opciones Tratamiento'!$B$3,AD12='Opciones Tratamiento'!$B$4),ISBLANK(AD12),ISTEXT(AD12))</xm:f>
          </x14:formula1>
          <xm:sqref>AI12:AI28</xm:sqref>
        </x14:dataValidation>
        <x14:dataValidation type="custom" allowBlank="1" showInputMessage="1" showErrorMessage="1" error="Recuerde que las acciones se generan bajo la medida de mitigar el riesgo" xr:uid="{8D1DD24C-866A-684F-BE54-4218B1FFA653}">
          <x14:formula1>
            <xm:f>IF(OR(AD12='Opciones Tratamiento'!$B$2,AD12='Opciones Tratamiento'!$B$3,AD12='Opciones Tratamiento'!$B$4),ISBLANK(AD12),ISTEXT(AD12))</xm:f>
          </x14:formula1>
          <xm:sqref>AG12:AH28</xm:sqref>
        </x14:dataValidation>
        <x14:dataValidation type="custom" allowBlank="1" showInputMessage="1" showErrorMessage="1" error="Recuerde que las acciones se generan bajo la medida de mitigar el riesgo" xr:uid="{2718FECB-376D-B443-BD4C-BC9F8EF4A210}">
          <x14:formula1>
            <xm:f>IF(OR(AD12='Opciones Tratamiento'!$B$2,AD12='Opciones Tratamiento'!$B$3,AD12='Opciones Tratamiento'!$B$4),ISBLANK(AD12),ISTEXT(AD12))</xm:f>
          </x14:formula1>
          <xm:sqref>AF12:AF28</xm:sqref>
        </x14:dataValidation>
        <x14:dataValidation type="custom" allowBlank="1" showInputMessage="1" showErrorMessage="1" error="Recuerde que las acciones se generan bajo la medida de mitigar el riesgo" xr:uid="{A9B14E1F-0F8C-0448-BAA5-E2064CDA6D68}">
          <x14:formula1>
            <xm:f>IF(OR(AD12='Opciones Tratamiento'!$B$2,AD12='Opciones Tratamiento'!$B$3,AD12='Opciones Tratamiento'!$B$4),ISBLANK(AD12),ISTEXT(AD12))</xm:f>
          </x14:formula1>
          <xm:sqref>AE12:AE28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E7022-6AC7-9A49-B754-5114B30F970F}">
  <dimension ref="A1:CV46"/>
  <sheetViews>
    <sheetView zoomScaleNormal="100" workbookViewId="0">
      <selection activeCell="A6" sqref="A6:B6"/>
    </sheetView>
  </sheetViews>
  <sheetFormatPr baseColWidth="10" defaultColWidth="11.42578125" defaultRowHeight="16.5" x14ac:dyDescent="0.3"/>
  <cols>
    <col min="1" max="1" width="4" style="2" bestFit="1" customWidth="1"/>
    <col min="2" max="2" width="14.140625" style="2" customWidth="1"/>
    <col min="3" max="3" width="15.42578125" style="2" customWidth="1"/>
    <col min="4" max="4" width="25.85546875" style="2" customWidth="1"/>
    <col min="5" max="5" width="38.285156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23.140625" style="1" hidden="1" customWidth="1"/>
    <col min="12" max="12" width="17.42578125" style="1" customWidth="1"/>
    <col min="13" max="13" width="6.28515625" style="1" bestFit="1" customWidth="1"/>
    <col min="14" max="14" width="16" style="1" customWidth="1"/>
    <col min="15" max="15" width="5.85546875" style="5" customWidth="1"/>
    <col min="16" max="16" width="43.42578125" style="148"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46.28515625" style="1" customWidth="1"/>
    <col min="32" max="32" width="29.7109375" style="1" customWidth="1"/>
    <col min="33" max="34" width="14.42578125" style="1" customWidth="1"/>
    <col min="35" max="35" width="14.85546875" style="1" customWidth="1"/>
    <col min="36" max="36" width="18.42578125" style="1" customWidth="1"/>
    <col min="37" max="37" width="24.85546875" style="1" customWidth="1"/>
    <col min="38" max="16384" width="11.42578125" style="1"/>
  </cols>
  <sheetData>
    <row r="1" spans="1:100" ht="15" customHeight="1" x14ac:dyDescent="0.3">
      <c r="A1" s="470"/>
      <c r="B1" s="470"/>
      <c r="C1" s="470"/>
      <c r="D1" s="470"/>
      <c r="E1" s="471" t="s">
        <v>87</v>
      </c>
      <c r="F1" s="471"/>
      <c r="G1" s="471"/>
      <c r="H1" s="471"/>
      <c r="I1" s="471"/>
      <c r="J1" s="471"/>
      <c r="K1" s="471"/>
      <c r="L1" s="471"/>
      <c r="M1" s="471"/>
      <c r="N1" s="471"/>
      <c r="O1" s="471"/>
      <c r="P1" s="471"/>
      <c r="Q1" s="471"/>
      <c r="R1" s="471"/>
      <c r="S1" s="471"/>
      <c r="T1" s="471"/>
      <c r="U1" s="471"/>
      <c r="V1" s="471"/>
      <c r="W1" s="471"/>
      <c r="X1" s="471"/>
      <c r="Y1" s="471"/>
      <c r="Z1" s="471"/>
      <c r="AA1" s="471"/>
      <c r="AB1" s="471"/>
      <c r="AC1" s="471"/>
      <c r="AD1" s="471"/>
      <c r="AE1" s="471"/>
      <c r="AF1" s="471"/>
      <c r="AG1" s="471"/>
      <c r="AH1" s="471"/>
      <c r="AI1" s="471"/>
      <c r="AJ1" s="472" t="s">
        <v>240</v>
      </c>
      <c r="AK1" s="472"/>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row>
    <row r="2" spans="1:100" ht="15" customHeight="1" x14ac:dyDescent="0.3">
      <c r="A2" s="470"/>
      <c r="B2" s="470"/>
      <c r="C2" s="470"/>
      <c r="D2" s="470"/>
      <c r="E2" s="471"/>
      <c r="F2" s="471"/>
      <c r="G2" s="471"/>
      <c r="H2" s="471"/>
      <c r="I2" s="471"/>
      <c r="J2" s="471"/>
      <c r="K2" s="471"/>
      <c r="L2" s="471"/>
      <c r="M2" s="471"/>
      <c r="N2" s="471"/>
      <c r="O2" s="471"/>
      <c r="P2" s="471"/>
      <c r="Q2" s="471"/>
      <c r="R2" s="471"/>
      <c r="S2" s="471"/>
      <c r="T2" s="471"/>
      <c r="U2" s="471"/>
      <c r="V2" s="471"/>
      <c r="W2" s="471"/>
      <c r="X2" s="471"/>
      <c r="Y2" s="471"/>
      <c r="Z2" s="471"/>
      <c r="AA2" s="471"/>
      <c r="AB2" s="471"/>
      <c r="AC2" s="471"/>
      <c r="AD2" s="471"/>
      <c r="AE2" s="471"/>
      <c r="AF2" s="471"/>
      <c r="AG2" s="471"/>
      <c r="AH2" s="471"/>
      <c r="AI2" s="471"/>
      <c r="AJ2" s="473" t="s">
        <v>241</v>
      </c>
      <c r="AK2" s="474"/>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row>
    <row r="3" spans="1:100" ht="15" customHeight="1" x14ac:dyDescent="0.3">
      <c r="A3" s="470"/>
      <c r="B3" s="470"/>
      <c r="C3" s="470"/>
      <c r="D3" s="470"/>
      <c r="E3" s="471"/>
      <c r="F3" s="471"/>
      <c r="G3" s="471"/>
      <c r="H3" s="471"/>
      <c r="I3" s="471"/>
      <c r="J3" s="471"/>
      <c r="K3" s="471"/>
      <c r="L3" s="471"/>
      <c r="M3" s="471"/>
      <c r="N3" s="471"/>
      <c r="O3" s="471"/>
      <c r="P3" s="471"/>
      <c r="Q3" s="471"/>
      <c r="R3" s="471"/>
      <c r="S3" s="471"/>
      <c r="T3" s="471"/>
      <c r="U3" s="471"/>
      <c r="V3" s="471"/>
      <c r="W3" s="471"/>
      <c r="X3" s="471"/>
      <c r="Y3" s="471"/>
      <c r="Z3" s="471"/>
      <c r="AA3" s="471"/>
      <c r="AB3" s="471"/>
      <c r="AC3" s="471"/>
      <c r="AD3" s="471"/>
      <c r="AE3" s="471"/>
      <c r="AF3" s="471"/>
      <c r="AG3" s="471"/>
      <c r="AH3" s="471"/>
      <c r="AI3" s="471"/>
      <c r="AJ3" s="473" t="s">
        <v>242</v>
      </c>
      <c r="AK3" s="473"/>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row>
    <row r="4" spans="1:100" ht="15" customHeight="1" x14ac:dyDescent="0.3">
      <c r="A4" s="470"/>
      <c r="B4" s="470"/>
      <c r="C4" s="470"/>
      <c r="D4" s="470"/>
      <c r="E4" s="471"/>
      <c r="F4" s="471"/>
      <c r="G4" s="471"/>
      <c r="H4" s="471"/>
      <c r="I4" s="471"/>
      <c r="J4" s="471"/>
      <c r="K4" s="471"/>
      <c r="L4" s="471"/>
      <c r="M4" s="471"/>
      <c r="N4" s="471"/>
      <c r="O4" s="471"/>
      <c r="P4" s="471"/>
      <c r="Q4" s="471"/>
      <c r="R4" s="471"/>
      <c r="S4" s="471"/>
      <c r="T4" s="471"/>
      <c r="U4" s="471"/>
      <c r="V4" s="471"/>
      <c r="W4" s="471"/>
      <c r="X4" s="471"/>
      <c r="Y4" s="471"/>
      <c r="Z4" s="471"/>
      <c r="AA4" s="471"/>
      <c r="AB4" s="471"/>
      <c r="AC4" s="471"/>
      <c r="AD4" s="471"/>
      <c r="AE4" s="471"/>
      <c r="AF4" s="471"/>
      <c r="AG4" s="471"/>
      <c r="AH4" s="471"/>
      <c r="AI4" s="471"/>
      <c r="AJ4" s="472" t="s">
        <v>88</v>
      </c>
      <c r="AK4" s="472"/>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row>
    <row r="5" spans="1:100" ht="16.5" customHeight="1" x14ac:dyDescent="0.3">
      <c r="A5" s="217"/>
      <c r="B5" s="218"/>
      <c r="C5" s="217"/>
      <c r="D5" s="217"/>
      <c r="E5" s="219"/>
      <c r="F5" s="220"/>
      <c r="G5" s="219"/>
      <c r="H5" s="219"/>
      <c r="I5" s="219"/>
      <c r="J5" s="219"/>
      <c r="K5" s="219"/>
      <c r="L5" s="219"/>
      <c r="M5" s="219"/>
      <c r="N5" s="219"/>
      <c r="O5" s="220"/>
      <c r="P5" s="221"/>
      <c r="Q5" s="219"/>
      <c r="R5" s="219"/>
      <c r="S5" s="219"/>
      <c r="T5" s="219"/>
      <c r="U5" s="219"/>
      <c r="V5" s="219"/>
      <c r="W5" s="219"/>
      <c r="X5" s="219"/>
      <c r="Y5" s="219"/>
      <c r="Z5" s="219"/>
      <c r="AA5" s="219"/>
      <c r="AB5" s="219"/>
      <c r="AC5" s="219"/>
      <c r="AD5" s="219"/>
      <c r="AE5" s="219"/>
      <c r="AF5" s="219"/>
      <c r="AG5" s="219"/>
      <c r="AH5" s="219"/>
      <c r="AI5" s="219"/>
      <c r="AJ5" s="219"/>
      <c r="AK5" s="219"/>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row>
    <row r="6" spans="1:100" ht="26.25" customHeight="1" x14ac:dyDescent="0.3">
      <c r="A6" s="467" t="s">
        <v>89</v>
      </c>
      <c r="B6" s="467"/>
      <c r="C6" s="497" t="s">
        <v>258</v>
      </c>
      <c r="D6" s="497"/>
      <c r="E6" s="497"/>
      <c r="F6" s="497"/>
      <c r="G6" s="497"/>
      <c r="H6" s="497"/>
      <c r="I6" s="497"/>
      <c r="J6" s="497"/>
      <c r="K6" s="497"/>
      <c r="L6" s="497"/>
      <c r="M6" s="497"/>
      <c r="N6" s="497"/>
      <c r="O6" s="475"/>
      <c r="P6" s="475"/>
      <c r="Q6" s="475"/>
      <c r="R6" s="219"/>
      <c r="S6" s="219"/>
      <c r="T6" s="219"/>
      <c r="U6" s="219"/>
      <c r="V6" s="219"/>
      <c r="W6" s="219"/>
      <c r="X6" s="219"/>
      <c r="Y6" s="219"/>
      <c r="Z6" s="219"/>
      <c r="AA6" s="219"/>
      <c r="AB6" s="219"/>
      <c r="AC6" s="219"/>
      <c r="AD6" s="219"/>
      <c r="AE6" s="219"/>
      <c r="AF6" s="219"/>
      <c r="AG6" s="219"/>
      <c r="AH6" s="219"/>
      <c r="AI6" s="219"/>
      <c r="AJ6" s="219"/>
      <c r="AK6" s="219"/>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row>
    <row r="7" spans="1:100" ht="62.1" customHeight="1" x14ac:dyDescent="0.3">
      <c r="A7" s="467" t="s">
        <v>90</v>
      </c>
      <c r="B7" s="467"/>
      <c r="C7" s="468" t="s">
        <v>519</v>
      </c>
      <c r="D7" s="468"/>
      <c r="E7" s="468"/>
      <c r="F7" s="468"/>
      <c r="G7" s="468"/>
      <c r="H7" s="468"/>
      <c r="I7" s="468"/>
      <c r="J7" s="468"/>
      <c r="K7" s="468"/>
      <c r="L7" s="468"/>
      <c r="M7" s="468"/>
      <c r="N7" s="468"/>
      <c r="O7" s="220"/>
      <c r="P7" s="221"/>
      <c r="Q7" s="219"/>
      <c r="R7" s="219"/>
      <c r="S7" s="219"/>
      <c r="T7" s="219"/>
      <c r="U7" s="219"/>
      <c r="V7" s="219"/>
      <c r="W7" s="219"/>
      <c r="X7" s="219"/>
      <c r="Y7" s="219"/>
      <c r="Z7" s="219"/>
      <c r="AA7" s="219"/>
      <c r="AB7" s="219"/>
      <c r="AC7" s="219"/>
      <c r="AD7" s="219"/>
      <c r="AE7" s="219"/>
      <c r="AF7" s="219"/>
      <c r="AG7" s="219"/>
      <c r="AH7" s="219"/>
      <c r="AI7" s="219"/>
      <c r="AJ7" s="219"/>
      <c r="AK7" s="219"/>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row>
    <row r="8" spans="1:100" ht="52.5" customHeight="1" x14ac:dyDescent="0.3">
      <c r="A8" s="467" t="s">
        <v>91</v>
      </c>
      <c r="B8" s="467"/>
      <c r="C8" s="497" t="s">
        <v>520</v>
      </c>
      <c r="D8" s="497"/>
      <c r="E8" s="497"/>
      <c r="F8" s="497"/>
      <c r="G8" s="497"/>
      <c r="H8" s="497"/>
      <c r="I8" s="497"/>
      <c r="J8" s="497"/>
      <c r="K8" s="497"/>
      <c r="L8" s="497"/>
      <c r="M8" s="497"/>
      <c r="N8" s="497"/>
      <c r="O8" s="220"/>
      <c r="P8" s="221"/>
      <c r="Q8" s="219"/>
      <c r="R8" s="219"/>
      <c r="S8" s="219"/>
      <c r="T8" s="219"/>
      <c r="U8" s="219"/>
      <c r="V8" s="219"/>
      <c r="W8" s="219"/>
      <c r="X8" s="219"/>
      <c r="Y8" s="219"/>
      <c r="Z8" s="219"/>
      <c r="AA8" s="219"/>
      <c r="AB8" s="219"/>
      <c r="AC8" s="219"/>
      <c r="AD8" s="219"/>
      <c r="AE8" s="219"/>
      <c r="AF8" s="219"/>
      <c r="AG8" s="219"/>
      <c r="AH8" s="219"/>
      <c r="AI8" s="219"/>
      <c r="AJ8" s="219"/>
      <c r="AK8" s="219"/>
      <c r="AL8" s="422" t="s">
        <v>623</v>
      </c>
      <c r="AM8" s="422"/>
      <c r="AN8" s="422"/>
      <c r="AO8" s="422"/>
      <c r="AP8" s="422"/>
      <c r="AQ8" s="422"/>
      <c r="AR8" s="422"/>
      <c r="AS8" s="422"/>
      <c r="AT8" s="422"/>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row>
    <row r="9" spans="1:100" x14ac:dyDescent="0.3">
      <c r="A9" s="466" t="s">
        <v>92</v>
      </c>
      <c r="B9" s="466"/>
      <c r="C9" s="466"/>
      <c r="D9" s="466"/>
      <c r="E9" s="466"/>
      <c r="F9" s="466"/>
      <c r="G9" s="466"/>
      <c r="H9" s="466" t="s">
        <v>93</v>
      </c>
      <c r="I9" s="466"/>
      <c r="J9" s="466"/>
      <c r="K9" s="466"/>
      <c r="L9" s="466"/>
      <c r="M9" s="466"/>
      <c r="N9" s="466"/>
      <c r="O9" s="466" t="s">
        <v>94</v>
      </c>
      <c r="P9" s="466"/>
      <c r="Q9" s="466"/>
      <c r="R9" s="466"/>
      <c r="S9" s="466"/>
      <c r="T9" s="466"/>
      <c r="U9" s="466"/>
      <c r="V9" s="466"/>
      <c r="W9" s="466"/>
      <c r="X9" s="466" t="s">
        <v>95</v>
      </c>
      <c r="Y9" s="466"/>
      <c r="Z9" s="466"/>
      <c r="AA9" s="466"/>
      <c r="AB9" s="466"/>
      <c r="AC9" s="466"/>
      <c r="AD9" s="466"/>
      <c r="AE9" s="466" t="s">
        <v>96</v>
      </c>
      <c r="AF9" s="466"/>
      <c r="AG9" s="466"/>
      <c r="AH9" s="466"/>
      <c r="AI9" s="466"/>
      <c r="AJ9" s="466"/>
      <c r="AK9" s="466"/>
      <c r="AL9" s="430" t="s">
        <v>620</v>
      </c>
      <c r="AM9" s="430"/>
      <c r="AN9" s="430"/>
      <c r="AO9" s="431" t="s">
        <v>621</v>
      </c>
      <c r="AP9" s="431"/>
      <c r="AQ9" s="431"/>
      <c r="AR9" s="431" t="s">
        <v>622</v>
      </c>
      <c r="AS9" s="431"/>
      <c r="AT9" s="431"/>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row>
    <row r="10" spans="1:100" ht="16.5" customHeight="1" x14ac:dyDescent="0.3">
      <c r="A10" s="477" t="s">
        <v>97</v>
      </c>
      <c r="B10" s="466" t="s">
        <v>22</v>
      </c>
      <c r="C10" s="465" t="s">
        <v>24</v>
      </c>
      <c r="D10" s="465" t="s">
        <v>26</v>
      </c>
      <c r="E10" s="466" t="s">
        <v>28</v>
      </c>
      <c r="F10" s="465" t="s">
        <v>30</v>
      </c>
      <c r="G10" s="465" t="s">
        <v>98</v>
      </c>
      <c r="H10" s="465" t="s">
        <v>99</v>
      </c>
      <c r="I10" s="466" t="s">
        <v>100</v>
      </c>
      <c r="J10" s="465" t="s">
        <v>101</v>
      </c>
      <c r="K10" s="465" t="s">
        <v>102</v>
      </c>
      <c r="L10" s="465" t="s">
        <v>103</v>
      </c>
      <c r="M10" s="466" t="s">
        <v>100</v>
      </c>
      <c r="N10" s="465" t="s">
        <v>36</v>
      </c>
      <c r="O10" s="476" t="s">
        <v>104</v>
      </c>
      <c r="P10" s="465" t="s">
        <v>38</v>
      </c>
      <c r="Q10" s="465" t="s">
        <v>40</v>
      </c>
      <c r="R10" s="465" t="s">
        <v>105</v>
      </c>
      <c r="S10" s="465"/>
      <c r="T10" s="465"/>
      <c r="U10" s="465"/>
      <c r="V10" s="465"/>
      <c r="W10" s="465"/>
      <c r="X10" s="476" t="s">
        <v>106</v>
      </c>
      <c r="Y10" s="476" t="s">
        <v>107</v>
      </c>
      <c r="Z10" s="476" t="s">
        <v>100</v>
      </c>
      <c r="AA10" s="476" t="s">
        <v>108</v>
      </c>
      <c r="AB10" s="476" t="s">
        <v>100</v>
      </c>
      <c r="AC10" s="476" t="s">
        <v>109</v>
      </c>
      <c r="AD10" s="476" t="s">
        <v>56</v>
      </c>
      <c r="AE10" s="465" t="s">
        <v>96</v>
      </c>
      <c r="AF10" s="465" t="s">
        <v>110</v>
      </c>
      <c r="AG10" s="465" t="s">
        <v>111</v>
      </c>
      <c r="AH10" s="465" t="s">
        <v>112</v>
      </c>
      <c r="AI10" s="465" t="s">
        <v>113</v>
      </c>
      <c r="AJ10" s="465" t="s">
        <v>114</v>
      </c>
      <c r="AK10" s="465" t="s">
        <v>60</v>
      </c>
      <c r="AL10" s="430"/>
      <c r="AM10" s="430"/>
      <c r="AN10" s="430"/>
      <c r="AO10" s="431"/>
      <c r="AP10" s="431"/>
      <c r="AQ10" s="431"/>
      <c r="AR10" s="431"/>
      <c r="AS10" s="431"/>
      <c r="AT10" s="431"/>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row>
    <row r="11" spans="1:100" s="4" customFormat="1" ht="94.5" customHeight="1" x14ac:dyDescent="0.25">
      <c r="A11" s="477"/>
      <c r="B11" s="466"/>
      <c r="C11" s="465"/>
      <c r="D11" s="465"/>
      <c r="E11" s="466"/>
      <c r="F11" s="465"/>
      <c r="G11" s="465"/>
      <c r="H11" s="465"/>
      <c r="I11" s="466"/>
      <c r="J11" s="465"/>
      <c r="K11" s="465"/>
      <c r="L11" s="466"/>
      <c r="M11" s="466"/>
      <c r="N11" s="465"/>
      <c r="O11" s="476"/>
      <c r="P11" s="465"/>
      <c r="Q11" s="465"/>
      <c r="R11" s="6" t="s">
        <v>115</v>
      </c>
      <c r="S11" s="6" t="s">
        <v>116</v>
      </c>
      <c r="T11" s="6" t="s">
        <v>117</v>
      </c>
      <c r="U11" s="6" t="s">
        <v>118</v>
      </c>
      <c r="V11" s="6" t="s">
        <v>119</v>
      </c>
      <c r="W11" s="6" t="s">
        <v>120</v>
      </c>
      <c r="X11" s="476"/>
      <c r="Y11" s="476"/>
      <c r="Z11" s="476"/>
      <c r="AA11" s="476"/>
      <c r="AB11" s="476"/>
      <c r="AC11" s="476"/>
      <c r="AD11" s="476"/>
      <c r="AE11" s="465"/>
      <c r="AF11" s="465"/>
      <c r="AG11" s="465"/>
      <c r="AH11" s="465"/>
      <c r="AI11" s="465"/>
      <c r="AJ11" s="465"/>
      <c r="AK11" s="465"/>
      <c r="AL11" s="280" t="s">
        <v>624</v>
      </c>
      <c r="AM11" s="280" t="s">
        <v>625</v>
      </c>
      <c r="AN11" s="281" t="s">
        <v>100</v>
      </c>
      <c r="AO11" s="280" t="s">
        <v>624</v>
      </c>
      <c r="AP11" s="280" t="s">
        <v>625</v>
      </c>
      <c r="AQ11" s="281" t="s">
        <v>100</v>
      </c>
      <c r="AR11" s="280" t="s">
        <v>624</v>
      </c>
      <c r="AS11" s="280" t="s">
        <v>625</v>
      </c>
      <c r="AT11" s="281" t="s">
        <v>100</v>
      </c>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V11" s="23"/>
    </row>
    <row r="12" spans="1:100" s="3" customFormat="1" ht="99.95" customHeight="1" x14ac:dyDescent="0.25">
      <c r="A12" s="461">
        <v>1</v>
      </c>
      <c r="B12" s="488" t="s">
        <v>247</v>
      </c>
      <c r="C12" s="488" t="s">
        <v>482</v>
      </c>
      <c r="D12" s="488" t="s">
        <v>261</v>
      </c>
      <c r="E12" s="489" t="str">
        <f>+IF(ISTEXT(D12)=TRUE,CONCATENATE(B12," por ",C12," debido a ",D12),"DILIGENCIE LAS CASILLAS ANTERIORES")</f>
        <v>Posibilidad de afectación Económico y Reputacional por inadecuado funcionamiento de los sistemas de la entidad debido a fallas en los componentes, dispositivos</v>
      </c>
      <c r="F12" s="488" t="s">
        <v>121</v>
      </c>
      <c r="G12" s="485">
        <v>240</v>
      </c>
      <c r="H12" s="486" t="str">
        <f>IF(G12&lt;=0,"",IF(G12&lt;=2,"Muy Baja",IF(G12&lt;=24,"Baja",IF(G12&lt;=500,"Media",IF(G12&lt;=5000,"Alta","Muy Alta")))))</f>
        <v>Media</v>
      </c>
      <c r="I12" s="481">
        <f>IF(H12="","",IF(H12="Muy Baja",0.2,IF(H12="Baja",0.4,IF(H12="Media",0.6,IF(H12="Alta",0.8,IF(H12="Muy Alta",1,))))))</f>
        <v>0.6</v>
      </c>
      <c r="J12" s="487" t="s">
        <v>189</v>
      </c>
      <c r="K12" s="481" t="str">
        <f ca="1">IF(NOT(ISERROR(MATCH(J12,'Tabla Impacto'!$B$221:$B$223,0))),'Tabla Impacto'!$F$223&amp;"Por favor no seleccionar los criterios de impacto(Afectación Económica o presupuestal y Pérdida Reputacional)",J12)</f>
        <v xml:space="preserve">     El riesgo afecta la imagen de de la entidad con efecto publicitario sostenido a nivel de sector administrativo, nivel departamental o municipal</v>
      </c>
      <c r="L12" s="486" t="str">
        <f ca="1">IF(OR(K12='Tabla Impacto'!$C$11,K12='Tabla Impacto'!$D$11),"Leve",IF(OR(K12='Tabla Impacto'!$C$12,K12='Tabla Impacto'!$D$12),"Menor",IF(OR(K12='Tabla Impacto'!$C$13,K12='Tabla Impacto'!$D$13),"Moderado",IF(OR(K12='Tabla Impacto'!$C$14,K12='Tabla Impacto'!$D$14),"Mayor",IF(OR(K12='Tabla Impacto'!$C$15,K12='Tabla Impacto'!$D$15),"Catastrófico","")))))</f>
        <v>Mayor</v>
      </c>
      <c r="M12" s="481">
        <f ca="1">IF(L12="","",IF(L12="Leve",0.2,IF(L12="Menor",0.4,IF(L12="Moderado",0.6,IF(L12="Mayor",0.8,IF(L12="Catastrófico",1,))))))</f>
        <v>0.8</v>
      </c>
      <c r="N12" s="482" t="str">
        <f ca="1">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Alto</v>
      </c>
      <c r="O12" s="461">
        <v>1</v>
      </c>
      <c r="P12" s="462" t="s">
        <v>262</v>
      </c>
      <c r="Q12" s="483" t="str">
        <f>IF(OR(R12="Preventivo",R12="Detectivo"),"Probabilidad",IF(R12="Correctivo","Impacto",""))</f>
        <v>Probabilidad</v>
      </c>
      <c r="R12" s="479" t="s">
        <v>123</v>
      </c>
      <c r="S12" s="479" t="s">
        <v>124</v>
      </c>
      <c r="T12" s="491" t="str">
        <f>IF(AND(R12="Preventivo",S12="Automático"),"50%",IF(AND(R12="Preventivo",S12="Manual"),"40%",IF(AND(R12="Detectivo",S12="Automático"),"40%",IF(AND(R12="Detectivo",S12="Manual"),"30%",IF(AND(R12="Correctivo",S12="Automático"),"35%",IF(AND(R12="Correctivo",S12="Manual"),"25%",""))))))</f>
        <v>40%</v>
      </c>
      <c r="U12" s="479" t="s">
        <v>125</v>
      </c>
      <c r="V12" s="479" t="s">
        <v>126</v>
      </c>
      <c r="W12" s="479" t="s">
        <v>127</v>
      </c>
      <c r="X12" s="480">
        <f>IFERROR(IF(Q12="Probabilidad",(I12-(+I12*T12)),IF(Q12="Impacto",I12,"")),"")</f>
        <v>0.36</v>
      </c>
      <c r="Y12" s="495" t="str">
        <f>IFERROR(IF(X12="","",IF(X12&lt;=0.2,"Muy Baja",IF(X12&lt;=0.4,"Baja",IF(X12&lt;=0.6,"Media",IF(X12&lt;=0.8,"Alta","Muy Alta"))))),"")</f>
        <v>Baja</v>
      </c>
      <c r="Z12" s="491">
        <f>+X12</f>
        <v>0.36</v>
      </c>
      <c r="AA12" s="495" t="str">
        <f ca="1">IFERROR(IF(AB12="","",IF(AB12&lt;=0.2,"Leve",IF(AB12&lt;=0.4,"Menor",IF(AB12&lt;=0.6,"Moderado",IF(AB12&lt;=0.8,"Mayor","Catastrófico"))))),"")</f>
        <v>Mayor</v>
      </c>
      <c r="AB12" s="480">
        <f ca="1">IFERROR(IF(Q16="Impacto",(M16-(+M16*T16)),IF(Q16="Probabilidad",M16,"")),"")</f>
        <v>0.8</v>
      </c>
      <c r="AC12" s="496" t="str">
        <f ca="1">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Alto</v>
      </c>
      <c r="AD12" s="231" t="s">
        <v>128</v>
      </c>
      <c r="AE12" s="236" t="s">
        <v>263</v>
      </c>
      <c r="AF12" s="236" t="s">
        <v>264</v>
      </c>
      <c r="AG12" s="237">
        <v>45689</v>
      </c>
      <c r="AH12" s="237">
        <v>46022</v>
      </c>
      <c r="AI12" s="146"/>
      <c r="AJ12" s="271" t="s">
        <v>602</v>
      </c>
      <c r="AK12" s="146" t="s">
        <v>603</v>
      </c>
      <c r="AL12" s="274">
        <v>1</v>
      </c>
      <c r="AM12" s="274">
        <v>1</v>
      </c>
      <c r="AN12" s="277">
        <f>+AM12/AL12</f>
        <v>1</v>
      </c>
      <c r="AO12" s="274"/>
      <c r="AP12" s="274"/>
      <c r="AQ12" s="277" t="e">
        <f>+AP12/AO12</f>
        <v>#DIV/0!</v>
      </c>
      <c r="AR12" s="274"/>
      <c r="AS12" s="274"/>
      <c r="AT12" s="277" t="e">
        <f>+AS12/AR12</f>
        <v>#DIV/0!</v>
      </c>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row>
    <row r="13" spans="1:100" s="158" customFormat="1" ht="94.5" customHeight="1" x14ac:dyDescent="0.25">
      <c r="A13" s="461"/>
      <c r="B13" s="488"/>
      <c r="C13" s="488"/>
      <c r="D13" s="488"/>
      <c r="E13" s="489"/>
      <c r="F13" s="488"/>
      <c r="G13" s="485"/>
      <c r="H13" s="486"/>
      <c r="I13" s="481"/>
      <c r="J13" s="487"/>
      <c r="K13" s="481"/>
      <c r="L13" s="486"/>
      <c r="M13" s="481"/>
      <c r="N13" s="482"/>
      <c r="O13" s="461"/>
      <c r="P13" s="462"/>
      <c r="Q13" s="483"/>
      <c r="R13" s="479"/>
      <c r="S13" s="479"/>
      <c r="T13" s="491"/>
      <c r="U13" s="479"/>
      <c r="V13" s="479"/>
      <c r="W13" s="479"/>
      <c r="X13" s="480"/>
      <c r="Y13" s="495"/>
      <c r="Z13" s="491"/>
      <c r="AA13" s="495"/>
      <c r="AB13" s="480"/>
      <c r="AC13" s="496"/>
      <c r="AD13" s="231" t="s">
        <v>128</v>
      </c>
      <c r="AE13" s="236" t="s">
        <v>265</v>
      </c>
      <c r="AF13" s="236" t="s">
        <v>264</v>
      </c>
      <c r="AG13" s="237">
        <v>45748</v>
      </c>
      <c r="AH13" s="237">
        <v>46022</v>
      </c>
      <c r="AI13" s="251"/>
      <c r="AJ13" s="272" t="s">
        <v>604</v>
      </c>
      <c r="AK13" s="273" t="s">
        <v>605</v>
      </c>
      <c r="AL13" s="274">
        <v>1</v>
      </c>
      <c r="AM13" s="274">
        <v>1</v>
      </c>
      <c r="AN13" s="277">
        <f t="shared" ref="AN13:AN21" si="0">+AM13/AL13</f>
        <v>1</v>
      </c>
      <c r="AO13" s="274">
        <v>1</v>
      </c>
      <c r="AP13" s="274"/>
      <c r="AQ13" s="277">
        <f t="shared" ref="AQ13:AQ21" si="1">+AP13/AO13</f>
        <v>0</v>
      </c>
      <c r="AR13" s="274">
        <v>1</v>
      </c>
      <c r="AS13" s="274"/>
      <c r="AT13" s="277">
        <f t="shared" ref="AT13:AT21" si="2">+AS13/AR13</f>
        <v>0</v>
      </c>
    </row>
    <row r="14" spans="1:100" s="158" customFormat="1" ht="94.5" customHeight="1" x14ac:dyDescent="0.25">
      <c r="A14" s="461"/>
      <c r="B14" s="488"/>
      <c r="C14" s="488"/>
      <c r="D14" s="488"/>
      <c r="E14" s="489"/>
      <c r="F14" s="488"/>
      <c r="G14" s="485"/>
      <c r="H14" s="486"/>
      <c r="I14" s="481"/>
      <c r="J14" s="487"/>
      <c r="K14" s="481"/>
      <c r="L14" s="486"/>
      <c r="M14" s="481"/>
      <c r="N14" s="482"/>
      <c r="O14" s="461">
        <v>2</v>
      </c>
      <c r="P14" s="460" t="s">
        <v>266</v>
      </c>
      <c r="Q14" s="483" t="str">
        <f>IF(OR(R14="Preventivo",R14="Detectivo"),"Probabilidad",IF(R14="Correctivo","Impacto",""))</f>
        <v>Probabilidad</v>
      </c>
      <c r="R14" s="479" t="s">
        <v>123</v>
      </c>
      <c r="S14" s="479" t="s">
        <v>124</v>
      </c>
      <c r="T14" s="491" t="str">
        <f>IF(AND(R14="Preventivo",S14="Automático"),"50%",IF(AND(R14="Preventivo",S14="Manual"),"40%",IF(AND(R14="Detectivo",S14="Automático"),"40%",IF(AND(R14="Detectivo",S14="Manual"),"30%",IF(AND(R14="Correctivo",S14="Automático"),"35%",IF(AND(R14="Correctivo",S14="Manual"),"25%",""))))))</f>
        <v>40%</v>
      </c>
      <c r="U14" s="479" t="s">
        <v>125</v>
      </c>
      <c r="V14" s="479" t="s">
        <v>126</v>
      </c>
      <c r="W14" s="479" t="s">
        <v>127</v>
      </c>
      <c r="X14" s="480">
        <f>IFERROR(IF(Q14="Probabilidad",(I14-(+I14*T14)),IF(Q14="Impacto",I14,"")),"")</f>
        <v>0</v>
      </c>
      <c r="Y14" s="495" t="str">
        <f>IFERROR(IF(X14="","",IF(X14&lt;=0.2,"Muy Baja",IF(X14&lt;=0.4,"Baja",IF(X14&lt;=0.6,"Media",IF(X14&lt;=0.8,"Alta","Muy Alta"))))),"")</f>
        <v>Muy Baja</v>
      </c>
      <c r="Z14" s="491">
        <f>+X14</f>
        <v>0</v>
      </c>
      <c r="AA14" s="495" t="str">
        <f>IFERROR(IF(AB14="","",IF(AB14&lt;=0.2,"Leve",IF(AB14&lt;=0.4,"Menor",IF(AB14&lt;=0.6,"Moderado",IF(AB14&lt;=0.8,"Mayor","Catastrófico"))))),"")</f>
        <v/>
      </c>
      <c r="AB14" s="480" t="str">
        <f>IFERROR(IF(Q18="Impacto",(M18-(+M18*T18)),IF(Q18="Probabilidad",M18,"")),"")</f>
        <v/>
      </c>
      <c r="AC14" s="496" t="str">
        <f>IFERROR(IF(OR(AND(Y14="Muy Baja",AA14="Leve"),AND(Y14="Muy Baja",AA14="Menor"),AND(Y14="Baja",AA14="Leve")),"Bajo",IF(OR(AND(Y14="Muy baja",AA14="Moderado"),AND(Y14="Baja",AA14="Menor"),AND(Y14="Baja",AA14="Moderado"),AND(Y14="Media",AA14="Leve"),AND(Y14="Media",AA14="Menor"),AND(Y14="Media",AA14="Moderado"),AND(Y14="Alta",AA14="Leve"),AND(Y14="Alta",AA14="Menor")),"Moderado",IF(OR(AND(Y14="Muy Baja",AA14="Mayor"),AND(Y14="Baja",AA14="Mayor"),AND(Y14="Media",AA14="Mayor"),AND(Y14="Alta",AA14="Moderado"),AND(Y14="Alta",AA14="Mayor"),AND(Y14="Muy Alta",AA14="Leve"),AND(Y14="Muy Alta",AA14="Menor"),AND(Y14="Muy Alta",AA14="Moderado"),AND(Y14="Muy Alta",AA14="Mayor")),"Alto",IF(OR(AND(Y14="Muy Baja",AA14="Catastrófico"),AND(Y14="Baja",AA14="Catastrófico"),AND(Y14="Media",AA14="Catastrófico"),AND(Y14="Alta",AA14="Catastrófico"),AND(Y14="Muy Alta",AA14="Catastrófico")),"Extremo","")))),"")</f>
        <v/>
      </c>
      <c r="AD14" s="231" t="s">
        <v>128</v>
      </c>
      <c r="AE14" s="236" t="s">
        <v>267</v>
      </c>
      <c r="AF14" s="236" t="s">
        <v>264</v>
      </c>
      <c r="AG14" s="237" t="s">
        <v>268</v>
      </c>
      <c r="AH14" s="237">
        <v>46022</v>
      </c>
      <c r="AI14" s="251"/>
      <c r="AJ14" s="271" t="s">
        <v>606</v>
      </c>
      <c r="AK14" s="146" t="s">
        <v>607</v>
      </c>
      <c r="AL14" s="274"/>
      <c r="AM14" s="274"/>
      <c r="AN14" s="277" t="e">
        <f t="shared" si="0"/>
        <v>#DIV/0!</v>
      </c>
      <c r="AO14" s="274">
        <v>1</v>
      </c>
      <c r="AP14" s="274"/>
      <c r="AQ14" s="277">
        <f t="shared" si="1"/>
        <v>0</v>
      </c>
      <c r="AR14" s="274">
        <v>1</v>
      </c>
      <c r="AS14" s="274"/>
      <c r="AT14" s="277">
        <f t="shared" si="2"/>
        <v>0</v>
      </c>
    </row>
    <row r="15" spans="1:100" ht="102" x14ac:dyDescent="0.3">
      <c r="A15" s="461"/>
      <c r="B15" s="488"/>
      <c r="C15" s="488"/>
      <c r="D15" s="488"/>
      <c r="E15" s="489"/>
      <c r="F15" s="488"/>
      <c r="G15" s="485"/>
      <c r="H15" s="486"/>
      <c r="I15" s="481"/>
      <c r="J15" s="487"/>
      <c r="K15" s="481"/>
      <c r="L15" s="486"/>
      <c r="M15" s="481"/>
      <c r="N15" s="482"/>
      <c r="O15" s="461"/>
      <c r="P15" s="460"/>
      <c r="Q15" s="483"/>
      <c r="R15" s="479"/>
      <c r="S15" s="479"/>
      <c r="T15" s="491"/>
      <c r="U15" s="479"/>
      <c r="V15" s="479"/>
      <c r="W15" s="479"/>
      <c r="X15" s="480"/>
      <c r="Y15" s="495"/>
      <c r="Z15" s="491"/>
      <c r="AA15" s="495"/>
      <c r="AB15" s="480"/>
      <c r="AC15" s="496"/>
      <c r="AD15" s="231" t="s">
        <v>223</v>
      </c>
      <c r="AE15" s="236" t="s">
        <v>269</v>
      </c>
      <c r="AF15" s="236" t="s">
        <v>264</v>
      </c>
      <c r="AG15" s="217" t="s">
        <v>270</v>
      </c>
      <c r="AH15" s="237">
        <v>46022</v>
      </c>
      <c r="AI15" s="252"/>
      <c r="AJ15" s="271" t="s">
        <v>608</v>
      </c>
      <c r="AK15" s="146" t="s">
        <v>609</v>
      </c>
      <c r="AL15" s="274">
        <v>1</v>
      </c>
      <c r="AM15" s="274">
        <v>4</v>
      </c>
      <c r="AN15" s="277">
        <f t="shared" si="0"/>
        <v>4</v>
      </c>
      <c r="AO15" s="274">
        <v>1</v>
      </c>
      <c r="AP15" s="274"/>
      <c r="AQ15" s="277">
        <f t="shared" si="1"/>
        <v>0</v>
      </c>
      <c r="AR15" s="274">
        <v>2</v>
      </c>
      <c r="AS15" s="274"/>
      <c r="AT15" s="277">
        <f t="shared" si="2"/>
        <v>0</v>
      </c>
    </row>
    <row r="16" spans="1:100" ht="69.75" customHeight="1" x14ac:dyDescent="0.3">
      <c r="A16" s="461">
        <v>2</v>
      </c>
      <c r="B16" s="462" t="s">
        <v>246</v>
      </c>
      <c r="C16" s="488" t="s">
        <v>271</v>
      </c>
      <c r="D16" s="488" t="s">
        <v>272</v>
      </c>
      <c r="E16" s="463" t="str">
        <f>+IF(ISTEXT(D16)=TRUE,CONCATENATE(B16," por ",C16," debido a ",D16),"DILIGENCIE LAS CASILLAS ANTERIORES")</f>
        <v>Posibilidad de afectación Reputacional por demoras en la atención de los requerimientos  debido a falta de personal técnico para el área de sistemas</v>
      </c>
      <c r="F16" s="462" t="s">
        <v>121</v>
      </c>
      <c r="G16" s="464">
        <v>240</v>
      </c>
      <c r="H16" s="458" t="str">
        <f>IF(G16&lt;=0,"",IF(G16&lt;=2,"Muy Baja",IF(G16&lt;=24,"Baja",IF(G16&lt;=500,"Media",IF(G16&lt;=5000,"Alta","Muy Alta")))))</f>
        <v>Media</v>
      </c>
      <c r="I16" s="457">
        <f>IF(H16="","",IF(H16="Muy Baja",0.2,IF(H16="Baja",0.4,IF(H16="Media",0.6,IF(H16="Alta",0.8,IF(H16="Muy Alta",1,))))))</f>
        <v>0.6</v>
      </c>
      <c r="J16" s="456" t="s">
        <v>189</v>
      </c>
      <c r="K16" s="457" t="str">
        <f ca="1">IF(NOT(ISERROR(MATCH(J16,'Tabla Impacto'!$B$221:$B$223,0))),'Tabla Impacto'!$F$223&amp;"Por favor no seleccionar los criterios de impacto(Afectación Económica o presupuestal y Pérdida Reputacional)",J16)</f>
        <v xml:space="preserve">     El riesgo afecta la imagen de de la entidad con efecto publicitario sostenido a nivel de sector administrativo, nivel departamental o municipal</v>
      </c>
      <c r="L16" s="458" t="str">
        <f ca="1">IF(OR(K16='Tabla Impacto'!$C$11,K16='Tabla Impacto'!$D$11),"Leve",IF(OR(K16='Tabla Impacto'!$C$12,K16='Tabla Impacto'!$D$12),"Menor",IF(OR(K16='Tabla Impacto'!$C$13,K16='Tabla Impacto'!$D$13),"Moderado",IF(OR(K16='Tabla Impacto'!$C$14,K16='Tabla Impacto'!$D$14),"Mayor",IF(OR(K16='Tabla Impacto'!$C$15,K16='Tabla Impacto'!$D$15),"Catastrófico","")))))</f>
        <v>Mayor</v>
      </c>
      <c r="M16" s="457">
        <f ca="1">IF(L16="","",IF(L16="Leve",0.2,IF(L16="Menor",0.4,IF(L16="Moderado",0.6,IF(L16="Mayor",0.8,IF(L16="Catastrófico",1,))))))</f>
        <v>0.8</v>
      </c>
      <c r="N16" s="459"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Alto</v>
      </c>
      <c r="O16" s="245">
        <v>1</v>
      </c>
      <c r="P16" s="236" t="s">
        <v>483</v>
      </c>
      <c r="Q16" s="246" t="str">
        <f>IF(OR(R16="Preventivo",R16="Detectivo"),"Probabilidad",IF(R16="Correctivo","Impacto",""))</f>
        <v>Probabilidad</v>
      </c>
      <c r="R16" s="238" t="s">
        <v>123</v>
      </c>
      <c r="S16" s="238" t="s">
        <v>124</v>
      </c>
      <c r="T16" s="239" t="str">
        <f>IF(AND(R16="Preventivo",S16="Automático"),"50%",IF(AND(R16="Preventivo",S16="Manual"),"40%",IF(AND(R16="Detectivo",S16="Automático"),"40%",IF(AND(R16="Detectivo",S16="Manual"),"30%",IF(AND(R16="Correctivo",S16="Automático"),"35%",IF(AND(R16="Correctivo",S16="Manual"),"25%",""))))))</f>
        <v>40%</v>
      </c>
      <c r="U16" s="238" t="s">
        <v>125</v>
      </c>
      <c r="V16" s="238" t="s">
        <v>126</v>
      </c>
      <c r="W16" s="238" t="s">
        <v>127</v>
      </c>
      <c r="X16" s="240">
        <f>IFERROR(IF(Q16="Probabilidad",(I16-(+I16*T16)),IF(Q16="Impacto",I16,"")),"")</f>
        <v>0.36</v>
      </c>
      <c r="Y16" s="241" t="str">
        <f>IFERROR(IF(X16="","",IF(X16&lt;=0.2,"Muy Baja",IF(X16&lt;=0.4,"Baja",IF(X16&lt;=0.6,"Media",IF(X16&lt;=0.8,"Alta","Muy Alta"))))),"")</f>
        <v>Baja</v>
      </c>
      <c r="Z16" s="239">
        <f>+X16</f>
        <v>0.36</v>
      </c>
      <c r="AA16" s="241" t="str">
        <f ca="1">IFERROR(IF(AB16="","",IF(AB16&lt;=0.2,"Leve",IF(AB16&lt;=0.4,"Menor",IF(AB16&lt;=0.6,"Moderado",IF(AB16&lt;=0.8,"Mayor","Catastrófico"))))),"")</f>
        <v>Mayor</v>
      </c>
      <c r="AB16" s="239">
        <f ca="1">IFERROR(IF(Q16="Impacto",(M16-(+M16*T16)),IF(Q16="Probabilidad",M16,"")),"")</f>
        <v>0.8</v>
      </c>
      <c r="AC16" s="242"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Alto</v>
      </c>
      <c r="AD16" s="238" t="s">
        <v>128</v>
      </c>
      <c r="AE16" s="149" t="s">
        <v>484</v>
      </c>
      <c r="AF16" s="145" t="s">
        <v>470</v>
      </c>
      <c r="AG16" s="237">
        <v>45658</v>
      </c>
      <c r="AH16" s="237">
        <v>46022</v>
      </c>
      <c r="AI16" s="105"/>
      <c r="AJ16" s="271" t="s">
        <v>610</v>
      </c>
      <c r="AK16" s="146" t="s">
        <v>611</v>
      </c>
      <c r="AL16" s="274">
        <v>3</v>
      </c>
      <c r="AM16" s="274">
        <v>3</v>
      </c>
      <c r="AN16" s="277">
        <f t="shared" si="0"/>
        <v>1</v>
      </c>
      <c r="AO16" s="274">
        <v>3</v>
      </c>
      <c r="AP16" s="274"/>
      <c r="AQ16" s="277">
        <f t="shared" si="1"/>
        <v>0</v>
      </c>
      <c r="AR16" s="274">
        <v>3</v>
      </c>
      <c r="AS16" s="274"/>
      <c r="AT16" s="277">
        <f t="shared" si="2"/>
        <v>0</v>
      </c>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row>
    <row r="17" spans="1:100" ht="69.75" customHeight="1" x14ac:dyDescent="0.3">
      <c r="A17" s="461"/>
      <c r="B17" s="462"/>
      <c r="C17" s="488"/>
      <c r="D17" s="488"/>
      <c r="E17" s="463"/>
      <c r="F17" s="462"/>
      <c r="G17" s="464"/>
      <c r="H17" s="458"/>
      <c r="I17" s="457"/>
      <c r="J17" s="456"/>
      <c r="K17" s="457"/>
      <c r="L17" s="458"/>
      <c r="M17" s="457"/>
      <c r="N17" s="459"/>
      <c r="O17" s="461">
        <v>2</v>
      </c>
      <c r="P17" s="490" t="s">
        <v>273</v>
      </c>
      <c r="Q17" s="483" t="s">
        <v>133</v>
      </c>
      <c r="R17" s="484" t="s">
        <v>205</v>
      </c>
      <c r="S17" s="484" t="s">
        <v>124</v>
      </c>
      <c r="T17" s="478" t="str">
        <f>IF(AND(R17="Preventivo",S17="Automático"),"50%",IF(AND(R17="Preventivo",S17="Manual"),"40%",IF(AND(R17="Detectivo",S17="Automático"),"40%",IF(AND(R17="Detectivo",S17="Manual"),"30%",IF(AND(R17="Correctivo",S17="Automático"),"35%",IF(AND(R17="Correctivo",S17="Manual"),"25%",""))))))</f>
        <v>25%</v>
      </c>
      <c r="U17" s="484" t="s">
        <v>125</v>
      </c>
      <c r="V17" s="484" t="s">
        <v>126</v>
      </c>
      <c r="W17" s="484" t="s">
        <v>127</v>
      </c>
      <c r="X17" s="494">
        <f>IFERROR(IF(Q17="Probabilidad",(I17-(+I17*T17)),IF(Q17="Impacto",I17,"")),"")</f>
        <v>0</v>
      </c>
      <c r="Y17" s="492" t="str">
        <f>IFERROR(IF(X17="","",IF(X17&lt;=0.2,"Muy Baja",IF(X17&lt;=0.4,"Baja",IF(X17&lt;=0.6,"Media",IF(X17&lt;=0.8,"Alta","Muy Alta"))))),"")</f>
        <v>Muy Baja</v>
      </c>
      <c r="Z17" s="478">
        <f>+X17</f>
        <v>0</v>
      </c>
      <c r="AA17" s="492" t="str">
        <f>IFERROR(IF(AB17="","",IF(AB17&lt;=0.2,"Leve",IF(AB17&lt;=0.4,"Menor",IF(AB17&lt;=0.6,"Moderado",IF(AB17&lt;=0.8,"Mayor","Catastrófico"))))),"")</f>
        <v>Leve</v>
      </c>
      <c r="AB17" s="478">
        <f>IFERROR(IF(Q17="Impacto",(M17-(+M17*T17)),IF(Q17="Probabilidad",M17,"")),"")</f>
        <v>0</v>
      </c>
      <c r="AC17" s="493" t="str">
        <f>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Bajo</v>
      </c>
      <c r="AD17" s="238" t="s">
        <v>128</v>
      </c>
      <c r="AE17" s="149" t="s">
        <v>274</v>
      </c>
      <c r="AF17" s="236" t="s">
        <v>264</v>
      </c>
      <c r="AG17" s="237">
        <v>45689</v>
      </c>
      <c r="AH17" s="237">
        <v>46022</v>
      </c>
      <c r="AI17" s="105"/>
      <c r="AJ17" s="271" t="s">
        <v>612</v>
      </c>
      <c r="AK17" s="146" t="s">
        <v>613</v>
      </c>
      <c r="AL17" s="278"/>
      <c r="AM17" s="278"/>
      <c r="AN17" s="277" t="e">
        <f t="shared" si="0"/>
        <v>#DIV/0!</v>
      </c>
      <c r="AO17" s="278">
        <v>1</v>
      </c>
      <c r="AP17" s="278"/>
      <c r="AQ17" s="277">
        <f t="shared" si="1"/>
        <v>0</v>
      </c>
      <c r="AR17" s="278">
        <v>1</v>
      </c>
      <c r="AS17" s="278"/>
      <c r="AT17" s="277">
        <f t="shared" si="2"/>
        <v>0</v>
      </c>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row>
    <row r="18" spans="1:100" ht="88.5" customHeight="1" x14ac:dyDescent="0.3">
      <c r="A18" s="461"/>
      <c r="B18" s="462"/>
      <c r="C18" s="488"/>
      <c r="D18" s="488"/>
      <c r="E18" s="463"/>
      <c r="F18" s="462"/>
      <c r="G18" s="464"/>
      <c r="H18" s="458"/>
      <c r="I18" s="457"/>
      <c r="J18" s="456"/>
      <c r="K18" s="457"/>
      <c r="L18" s="458"/>
      <c r="M18" s="457"/>
      <c r="N18" s="459"/>
      <c r="O18" s="461"/>
      <c r="P18" s="490"/>
      <c r="Q18" s="483"/>
      <c r="R18" s="484"/>
      <c r="S18" s="484"/>
      <c r="T18" s="478"/>
      <c r="U18" s="484"/>
      <c r="V18" s="484"/>
      <c r="W18" s="484"/>
      <c r="X18" s="494"/>
      <c r="Y18" s="492"/>
      <c r="Z18" s="478"/>
      <c r="AA18" s="492"/>
      <c r="AB18" s="478"/>
      <c r="AC18" s="493"/>
      <c r="AD18" s="238" t="s">
        <v>128</v>
      </c>
      <c r="AE18" s="149" t="s">
        <v>275</v>
      </c>
      <c r="AF18" s="236" t="s">
        <v>264</v>
      </c>
      <c r="AG18" s="237" t="s">
        <v>276</v>
      </c>
      <c r="AH18" s="253" t="s">
        <v>277</v>
      </c>
      <c r="AI18" s="105"/>
      <c r="AJ18" s="271" t="s">
        <v>614</v>
      </c>
      <c r="AK18" s="146" t="s">
        <v>615</v>
      </c>
      <c r="AL18" s="279">
        <v>60</v>
      </c>
      <c r="AM18" s="279">
        <v>60</v>
      </c>
      <c r="AN18" s="277">
        <f t="shared" si="0"/>
        <v>1</v>
      </c>
      <c r="AO18" s="279">
        <v>50</v>
      </c>
      <c r="AP18" s="279"/>
      <c r="AQ18" s="277">
        <f t="shared" si="1"/>
        <v>0</v>
      </c>
      <c r="AR18" s="279">
        <v>50</v>
      </c>
      <c r="AS18" s="279"/>
      <c r="AT18" s="277">
        <f t="shared" si="2"/>
        <v>0</v>
      </c>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row>
    <row r="19" spans="1:100" ht="69.75" customHeight="1" x14ac:dyDescent="0.3">
      <c r="A19" s="460" t="s">
        <v>418</v>
      </c>
      <c r="B19" s="462" t="s">
        <v>245</v>
      </c>
      <c r="C19" s="488" t="s">
        <v>428</v>
      </c>
      <c r="D19" s="488" t="s">
        <v>427</v>
      </c>
      <c r="E19" s="463" t="str">
        <f>+IF(ISTEXT(D19)=TRUE,CONCATENATE(B19," por ",C19," debido a ",D19),"DILIGENCIE LAS CASILLAS ANTERIORES")</f>
        <v>Posibilidad de afectación Económico por pérdida de información institucional que acarre pérdida económica debido a fallas en la infraestructura tecnológica</v>
      </c>
      <c r="F19" s="462" t="s">
        <v>121</v>
      </c>
      <c r="G19" s="464">
        <v>365</v>
      </c>
      <c r="H19" s="458" t="str">
        <f>IF(G19&lt;=0,"",IF(G19&lt;=2,"Muy Baja",IF(G19&lt;=24,"Baja",IF(G19&lt;=500,"Media",IF(G19&lt;=5000,"Alta","Muy Alta")))))</f>
        <v>Media</v>
      </c>
      <c r="I19" s="457">
        <f>IF(H19="","",IF(H19="Muy Baja",0.2,IF(H19="Baja",0.4,IF(H19="Media",0.6,IF(H19="Alta",0.8,IF(H19="Muy Alta",1,))))))</f>
        <v>0.6</v>
      </c>
      <c r="J19" s="456" t="s">
        <v>188</v>
      </c>
      <c r="K19" s="457" t="str">
        <f ca="1">IF(NOT(ISERROR(MATCH(J19,'Tabla Impacto'!$B$221:$B$223,0))),'Tabla Impacto'!$F$223&amp;"Por favor no seleccionar los criterios de impacto(Afectación Económica o presupuestal y Pérdida Reputacional)",J19)</f>
        <v xml:space="preserve">     Entre 50 y 100 SMLMV </v>
      </c>
      <c r="L19" s="458" t="str">
        <f ca="1">IF(OR(K19='Tabla Impacto'!$C$11,K19='Tabla Impacto'!$D$11),"Leve",IF(OR(K19='Tabla Impacto'!$C$12,K19='Tabla Impacto'!$D$12),"Menor",IF(OR(K19='Tabla Impacto'!$C$13,K19='Tabla Impacto'!$D$13),"Moderado",IF(OR(K19='Tabla Impacto'!$C$14,K19='Tabla Impacto'!$D$14),"Mayor",IF(OR(K19='Tabla Impacto'!$C$15,K19='Tabla Impacto'!$D$15),"Catastrófico","")))))</f>
        <v>Moderado</v>
      </c>
      <c r="M19" s="457">
        <f ca="1">IF(L19="","",IF(L19="Leve",0.2,IF(L19="Menor",0.4,IF(L19="Moderado",0.6,IF(L19="Mayor",0.8,IF(L19="Catastrófico",1,))))))</f>
        <v>0.6</v>
      </c>
      <c r="N19" s="459" t="str">
        <f ca="1">IF(OR(AND(H19="Muy Baja",L19="Leve"),AND(H19="Muy Baja",L19="Menor"),AND(H19="Baja",L19="Leve")),"Bajo",IF(OR(AND(H19="Muy baja",L19="Moderado"),AND(H19="Baja",L19="Menor"),AND(H19="Baja",L19="Moderado"),AND(H19="Media",L19="Leve"),AND(H19="Media",L19="Menor"),AND(H19="Media",L19="Moderado"),AND(H19="Alta",L19="Leve"),AND(H19="Alta",L19="Menor")),"Moderado",IF(OR(AND(H19="Muy Baja",L19="Mayor"),AND(H19="Baja",L19="Mayor"),AND(H19="Media",L19="Mayor"),AND(H19="Alta",L19="Moderado"),AND(H19="Alta",L19="Mayor"),AND(H19="Muy Alta",L19="Leve"),AND(H19="Muy Alta",L19="Menor"),AND(H19="Muy Alta",L19="Moderado"),AND(H19="Muy Alta",L19="Mayor")),"Alto",IF(OR(AND(H19="Muy Baja",L19="Catastrófico"),AND(H19="Baja",L19="Catastrófico"),AND(H19="Media",L19="Catastrófico"),AND(H19="Alta",L19="Catastrófico"),AND(H19="Muy Alta",L19="Catastrófico")),"Extremo",""))))</f>
        <v>Moderado</v>
      </c>
      <c r="O19" s="245">
        <v>1</v>
      </c>
      <c r="P19" s="236" t="s">
        <v>429</v>
      </c>
      <c r="Q19" s="246" t="str">
        <f>IF(OR(R19="Preventivo",R19="Detectivo"),"Probabilidad",IF(R19="Correctivo","Impacto",""))</f>
        <v>Probabilidad</v>
      </c>
      <c r="R19" s="238" t="s">
        <v>123</v>
      </c>
      <c r="S19" s="238" t="s">
        <v>124</v>
      </c>
      <c r="T19" s="239" t="str">
        <f>IF(AND(R19="Preventivo",S19="Automático"),"50%",IF(AND(R19="Preventivo",S19="Manual"),"40%",IF(AND(R19="Detectivo",S19="Automático"),"40%",IF(AND(R19="Detectivo",S19="Manual"),"30%",IF(AND(R19="Correctivo",S19="Automático"),"35%",IF(AND(R19="Correctivo",S19="Manual"),"25%",""))))))</f>
        <v>40%</v>
      </c>
      <c r="U19" s="238" t="s">
        <v>125</v>
      </c>
      <c r="V19" s="238" t="s">
        <v>126</v>
      </c>
      <c r="W19" s="238" t="s">
        <v>127</v>
      </c>
      <c r="X19" s="240">
        <f>IFERROR(IF(Q19="Probabilidad",(I19-(+I19*T19)),IF(Q19="Impacto",I19,"")),"")</f>
        <v>0.36</v>
      </c>
      <c r="Y19" s="241" t="str">
        <f>IFERROR(IF(X19="","",IF(X19&lt;=0.2,"Muy Baja",IF(X19&lt;=0.4,"Baja",IF(X19&lt;=0.6,"Media",IF(X19&lt;=0.8,"Alta","Muy Alta"))))),"")</f>
        <v>Baja</v>
      </c>
      <c r="Z19" s="239">
        <f>+X19</f>
        <v>0.36</v>
      </c>
      <c r="AA19" s="241" t="str">
        <f ca="1">IFERROR(IF(AB19="","",IF(AB19&lt;=0.2,"Leve",IF(AB19&lt;=0.4,"Menor",IF(AB19&lt;=0.6,"Moderado",IF(AB19&lt;=0.8,"Mayor","Catastrófico"))))),"")</f>
        <v>Moderado</v>
      </c>
      <c r="AB19" s="239">
        <f ca="1">IFERROR(IF(Q19="Impacto",(M19-(+M19*T19)),IF(Q19="Probabilidad",M19,"")),"")</f>
        <v>0.6</v>
      </c>
      <c r="AC19" s="242" t="str">
        <f ca="1">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Moderado</v>
      </c>
      <c r="AD19" s="238" t="s">
        <v>128</v>
      </c>
      <c r="AE19" s="149" t="s">
        <v>431</v>
      </c>
      <c r="AF19" s="236" t="s">
        <v>264</v>
      </c>
      <c r="AG19" s="237" t="s">
        <v>276</v>
      </c>
      <c r="AH19" s="253" t="s">
        <v>277</v>
      </c>
      <c r="AI19" s="105"/>
      <c r="AJ19" s="271" t="s">
        <v>616</v>
      </c>
      <c r="AK19" s="146" t="s">
        <v>617</v>
      </c>
      <c r="AL19" s="279">
        <v>1</v>
      </c>
      <c r="AM19" s="279"/>
      <c r="AN19" s="277">
        <f t="shared" si="0"/>
        <v>0</v>
      </c>
      <c r="AO19" s="279">
        <v>1</v>
      </c>
      <c r="AP19" s="279"/>
      <c r="AQ19" s="277">
        <f t="shared" si="1"/>
        <v>0</v>
      </c>
      <c r="AR19" s="279">
        <v>1</v>
      </c>
      <c r="AS19" s="279"/>
      <c r="AT19" s="277">
        <f t="shared" si="2"/>
        <v>0</v>
      </c>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row>
    <row r="20" spans="1:100" ht="69.75" customHeight="1" x14ac:dyDescent="0.3">
      <c r="A20" s="461"/>
      <c r="B20" s="462"/>
      <c r="C20" s="488"/>
      <c r="D20" s="488"/>
      <c r="E20" s="463"/>
      <c r="F20" s="462"/>
      <c r="G20" s="464"/>
      <c r="H20" s="458"/>
      <c r="I20" s="457"/>
      <c r="J20" s="456"/>
      <c r="K20" s="457"/>
      <c r="L20" s="458"/>
      <c r="M20" s="457"/>
      <c r="N20" s="459"/>
      <c r="O20" s="222">
        <v>2</v>
      </c>
      <c r="P20" s="145" t="s">
        <v>430</v>
      </c>
      <c r="Q20" s="230" t="s">
        <v>133</v>
      </c>
      <c r="R20" s="238" t="s">
        <v>123</v>
      </c>
      <c r="S20" s="238" t="s">
        <v>124</v>
      </c>
      <c r="T20" s="239" t="str">
        <f>IF(AND(R20="Preventivo",S20="Automático"),"50%",IF(AND(R20="Preventivo",S20="Manual"),"40%",IF(AND(R20="Detectivo",S20="Automático"),"40%",IF(AND(R20="Detectivo",S20="Manual"),"30%",IF(AND(R20="Correctivo",S20="Automático"),"35%",IF(AND(R20="Correctivo",S20="Manual"),"25%",""))))))</f>
        <v>40%</v>
      </c>
      <c r="U20" s="238" t="s">
        <v>213</v>
      </c>
      <c r="V20" s="238" t="s">
        <v>126</v>
      </c>
      <c r="W20" s="238" t="s">
        <v>219</v>
      </c>
      <c r="X20" s="240">
        <f>IFERROR(IF(Q20="Probabilidad",(I20-(+I20*T20)),IF(Q20="Impacto",I20,"")),"")</f>
        <v>0</v>
      </c>
      <c r="Y20" s="241" t="str">
        <f>IFERROR(IF(X20="","",IF(X20&lt;=0.2,"Muy Baja",IF(X20&lt;=0.4,"Baja",IF(X20&lt;=0.6,"Media",IF(X20&lt;=0.8,"Alta","Muy Alta"))))),"")</f>
        <v>Muy Baja</v>
      </c>
      <c r="Z20" s="239">
        <f>+X20</f>
        <v>0</v>
      </c>
      <c r="AA20" s="241" t="str">
        <f>IFERROR(IF(AB20="","",IF(AB20&lt;=0.2,"Leve",IF(AB20&lt;=0.4,"Menor",IF(AB20&lt;=0.6,"Moderado",IF(AB20&lt;=0.8,"Mayor","Catastrófico"))))),"")</f>
        <v>Leve</v>
      </c>
      <c r="AB20" s="239">
        <f>IFERROR(IF(Q20="Impacto",(M20-(+M20*T20)),IF(Q20="Probabilidad",M20,"")),"")</f>
        <v>0</v>
      </c>
      <c r="AC20" s="242" t="str">
        <f>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Bajo</v>
      </c>
      <c r="AD20" s="238" t="s">
        <v>128</v>
      </c>
      <c r="AE20" s="149" t="s">
        <v>432</v>
      </c>
      <c r="AF20" s="236" t="s">
        <v>264</v>
      </c>
      <c r="AG20" s="237">
        <v>45717</v>
      </c>
      <c r="AH20" s="237">
        <v>46022</v>
      </c>
      <c r="AI20" s="105"/>
      <c r="AJ20" s="272" t="s">
        <v>618</v>
      </c>
      <c r="AK20" s="146"/>
      <c r="AL20" s="279"/>
      <c r="AM20" s="279"/>
      <c r="AN20" s="277" t="e">
        <f t="shared" si="0"/>
        <v>#DIV/0!</v>
      </c>
      <c r="AO20" s="279">
        <v>1</v>
      </c>
      <c r="AP20" s="279"/>
      <c r="AQ20" s="277">
        <f t="shared" si="1"/>
        <v>0</v>
      </c>
      <c r="AR20" s="279"/>
      <c r="AS20" s="279"/>
      <c r="AT20" s="277" t="e">
        <f t="shared" si="2"/>
        <v>#DIV/0!</v>
      </c>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row>
    <row r="21" spans="1:100" ht="54" customHeight="1" x14ac:dyDescent="0.3">
      <c r="A21" s="26"/>
      <c r="B21" s="26"/>
      <c r="C21" s="26"/>
      <c r="D21" s="26"/>
      <c r="E21" s="7"/>
      <c r="F21" s="25"/>
      <c r="G21" s="7"/>
      <c r="H21" s="7"/>
      <c r="I21" s="7"/>
      <c r="J21" s="7"/>
      <c r="K21" s="7"/>
      <c r="L21" s="7"/>
      <c r="M21" s="7"/>
      <c r="N21" s="7"/>
      <c r="O21" s="25"/>
      <c r="P21" s="147"/>
      <c r="Q21" s="7"/>
      <c r="R21" s="7"/>
      <c r="S21" s="7"/>
      <c r="T21" s="7"/>
      <c r="U21" s="7"/>
      <c r="V21" s="7"/>
      <c r="W21" s="7"/>
      <c r="X21" s="7"/>
      <c r="Y21" s="7"/>
      <c r="Z21" s="7"/>
      <c r="AA21" s="7"/>
      <c r="AB21" s="7"/>
      <c r="AC21" s="7"/>
      <c r="AD21" s="7"/>
      <c r="AE21" s="7"/>
      <c r="AF21" s="7"/>
      <c r="AG21" s="7"/>
      <c r="AH21" s="7"/>
      <c r="AI21" s="7"/>
      <c r="AJ21" s="7"/>
      <c r="AK21" s="7"/>
      <c r="AL21" s="274">
        <f>SUM(AL12:AL20)</f>
        <v>67</v>
      </c>
      <c r="AM21" s="274">
        <f>SUM(AM12:AM20)</f>
        <v>69</v>
      </c>
      <c r="AN21" s="277">
        <f t="shared" si="0"/>
        <v>1.0298507462686568</v>
      </c>
      <c r="AO21" s="274">
        <f>SUM(AO12:AO20)</f>
        <v>59</v>
      </c>
      <c r="AP21" s="274">
        <f>SUM(AP12:AP20)</f>
        <v>0</v>
      </c>
      <c r="AQ21" s="277">
        <f t="shared" si="1"/>
        <v>0</v>
      </c>
      <c r="AR21" s="274">
        <f>SUM(AR12:AR20)</f>
        <v>59</v>
      </c>
      <c r="AS21" s="274">
        <f>SUM(AS12:AS20)</f>
        <v>0</v>
      </c>
      <c r="AT21" s="277">
        <f t="shared" si="2"/>
        <v>0</v>
      </c>
    </row>
    <row r="22" spans="1:100" x14ac:dyDescent="0.3">
      <c r="A22" s="26"/>
      <c r="B22" s="26"/>
      <c r="C22" s="26"/>
      <c r="D22" s="26"/>
      <c r="E22" s="7"/>
      <c r="F22" s="25"/>
      <c r="G22" s="7"/>
      <c r="H22" s="7"/>
      <c r="I22" s="7"/>
      <c r="J22" s="7"/>
      <c r="K22" s="7"/>
      <c r="L22" s="7"/>
      <c r="M22" s="7"/>
      <c r="N22" s="7"/>
      <c r="O22" s="25"/>
      <c r="P22" s="14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row>
    <row r="23" spans="1:100" x14ac:dyDescent="0.3">
      <c r="A23" s="26"/>
      <c r="B23" s="26"/>
      <c r="C23" s="26"/>
      <c r="D23" s="26"/>
      <c r="E23" s="7"/>
      <c r="F23" s="25"/>
      <c r="G23" s="7"/>
      <c r="H23" s="7"/>
      <c r="I23" s="7"/>
      <c r="J23" s="7"/>
      <c r="K23" s="7"/>
      <c r="L23" s="7"/>
      <c r="M23" s="7"/>
      <c r="N23" s="7"/>
      <c r="O23" s="25"/>
      <c r="P23" s="14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row>
    <row r="24" spans="1:100" x14ac:dyDescent="0.3">
      <c r="A24" s="26"/>
      <c r="B24" s="26"/>
      <c r="C24" s="26"/>
      <c r="D24" s="26"/>
      <c r="E24" s="7"/>
      <c r="F24" s="25"/>
      <c r="G24" s="7"/>
      <c r="H24" s="7"/>
      <c r="I24" s="7"/>
      <c r="J24" s="7"/>
      <c r="K24" s="7"/>
      <c r="L24" s="7"/>
      <c r="M24" s="7"/>
      <c r="N24" s="7"/>
      <c r="O24" s="25"/>
      <c r="P24" s="14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row>
    <row r="25" spans="1:100" x14ac:dyDescent="0.3">
      <c r="A25" s="26"/>
      <c r="B25" s="26"/>
      <c r="C25" s="26"/>
      <c r="D25" s="26"/>
      <c r="E25" s="7"/>
      <c r="F25" s="25"/>
      <c r="G25" s="7"/>
      <c r="H25" s="7"/>
      <c r="I25" s="7"/>
      <c r="J25" s="7"/>
      <c r="K25" s="7"/>
      <c r="L25" s="7"/>
      <c r="M25" s="7"/>
      <c r="N25" s="7"/>
      <c r="O25" s="25"/>
      <c r="P25" s="14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row>
    <row r="26" spans="1:100" x14ac:dyDescent="0.3">
      <c r="A26" s="26"/>
      <c r="B26" s="26"/>
      <c r="C26" s="26"/>
      <c r="D26" s="26"/>
      <c r="E26" s="7"/>
      <c r="F26" s="25"/>
      <c r="G26" s="7"/>
      <c r="H26" s="7"/>
      <c r="I26" s="7"/>
      <c r="J26" s="7"/>
      <c r="K26" s="7"/>
      <c r="L26" s="7"/>
      <c r="M26" s="7"/>
      <c r="N26" s="7"/>
      <c r="O26" s="25"/>
      <c r="P26" s="14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row>
    <row r="27" spans="1:100" x14ac:dyDescent="0.3">
      <c r="A27" s="26"/>
      <c r="B27" s="26"/>
      <c r="C27" s="26"/>
      <c r="D27" s="26"/>
      <c r="E27" s="7"/>
      <c r="F27" s="25"/>
      <c r="G27" s="7"/>
      <c r="H27" s="7"/>
      <c r="I27" s="7"/>
      <c r="J27" s="7"/>
      <c r="K27" s="7"/>
      <c r="L27" s="7"/>
      <c r="M27" s="7"/>
      <c r="N27" s="7"/>
      <c r="O27" s="25"/>
      <c r="P27" s="14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row>
    <row r="28" spans="1:100" x14ac:dyDescent="0.3">
      <c r="A28" s="26"/>
      <c r="B28" s="26"/>
      <c r="C28" s="26"/>
      <c r="D28" s="26"/>
      <c r="E28" s="7"/>
      <c r="F28" s="25"/>
      <c r="G28" s="7"/>
      <c r="H28" s="7"/>
      <c r="I28" s="7"/>
      <c r="J28" s="7"/>
      <c r="K28" s="7"/>
      <c r="L28" s="7"/>
      <c r="M28" s="7"/>
      <c r="N28" s="7"/>
      <c r="O28" s="25"/>
      <c r="P28" s="14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row>
    <row r="29" spans="1:100" x14ac:dyDescent="0.3">
      <c r="A29" s="26"/>
      <c r="B29" s="26"/>
      <c r="C29" s="26"/>
      <c r="D29" s="26"/>
      <c r="E29" s="7"/>
      <c r="F29" s="25"/>
      <c r="G29" s="7"/>
      <c r="H29" s="7"/>
      <c r="I29" s="7"/>
      <c r="J29" s="7"/>
      <c r="K29" s="7"/>
      <c r="L29" s="7"/>
      <c r="M29" s="7"/>
      <c r="N29" s="7"/>
      <c r="O29" s="25"/>
      <c r="P29" s="14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row>
    <row r="30" spans="1:100" x14ac:dyDescent="0.3">
      <c r="A30" s="26"/>
      <c r="B30" s="26"/>
      <c r="C30" s="26"/>
      <c r="D30" s="26"/>
      <c r="E30" s="7"/>
      <c r="F30" s="25"/>
      <c r="G30" s="7"/>
      <c r="H30" s="7"/>
      <c r="I30" s="7"/>
      <c r="J30" s="7"/>
      <c r="K30" s="7"/>
      <c r="L30" s="7"/>
      <c r="M30" s="7"/>
      <c r="N30" s="7"/>
      <c r="O30" s="25"/>
      <c r="P30" s="14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row>
    <row r="31" spans="1:100" x14ac:dyDescent="0.3">
      <c r="A31" s="26"/>
      <c r="B31" s="26"/>
      <c r="C31" s="26"/>
      <c r="D31" s="26"/>
      <c r="E31" s="7"/>
      <c r="F31" s="25"/>
      <c r="G31" s="7"/>
      <c r="H31" s="7"/>
      <c r="I31" s="7"/>
      <c r="J31" s="7"/>
      <c r="K31" s="7"/>
      <c r="L31" s="7"/>
      <c r="M31" s="7"/>
      <c r="N31" s="7"/>
      <c r="O31" s="25"/>
      <c r="P31" s="14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row>
    <row r="32" spans="1:100" x14ac:dyDescent="0.3">
      <c r="A32" s="26"/>
      <c r="B32" s="26"/>
      <c r="C32" s="26"/>
      <c r="D32" s="26"/>
      <c r="E32" s="7"/>
      <c r="F32" s="25"/>
      <c r="G32" s="7"/>
      <c r="H32" s="7"/>
      <c r="I32" s="7"/>
      <c r="J32" s="7"/>
      <c r="K32" s="7"/>
      <c r="L32" s="7"/>
      <c r="M32" s="7"/>
      <c r="N32" s="7"/>
      <c r="O32" s="25"/>
      <c r="P32" s="14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row>
    <row r="33" spans="1:46" x14ac:dyDescent="0.3">
      <c r="A33" s="26"/>
      <c r="B33" s="26"/>
      <c r="C33" s="26"/>
      <c r="D33" s="26"/>
      <c r="E33" s="7"/>
      <c r="F33" s="25"/>
      <c r="G33" s="7"/>
      <c r="H33" s="7"/>
      <c r="I33" s="7"/>
      <c r="J33" s="7"/>
      <c r="K33" s="7"/>
      <c r="L33" s="7"/>
      <c r="M33" s="7"/>
      <c r="N33" s="7"/>
      <c r="O33" s="25"/>
      <c r="P33" s="14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row>
    <row r="34" spans="1:46" x14ac:dyDescent="0.3">
      <c r="A34" s="26"/>
      <c r="B34" s="26"/>
      <c r="C34" s="26"/>
      <c r="D34" s="26"/>
      <c r="E34" s="7"/>
      <c r="F34" s="25"/>
      <c r="G34" s="7"/>
      <c r="H34" s="7"/>
      <c r="I34" s="7"/>
      <c r="J34" s="7"/>
      <c r="K34" s="7"/>
      <c r="L34" s="7"/>
      <c r="M34" s="7"/>
      <c r="N34" s="7"/>
      <c r="O34" s="25"/>
      <c r="P34" s="14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row>
    <row r="35" spans="1:46" x14ac:dyDescent="0.3">
      <c r="A35" s="26"/>
      <c r="B35" s="26"/>
      <c r="C35" s="26"/>
      <c r="D35" s="26"/>
      <c r="E35" s="7"/>
      <c r="F35" s="25"/>
      <c r="G35" s="7"/>
      <c r="H35" s="7"/>
      <c r="I35" s="7"/>
      <c r="J35" s="7"/>
      <c r="K35" s="7"/>
      <c r="L35" s="7"/>
      <c r="M35" s="7"/>
      <c r="N35" s="7"/>
      <c r="O35" s="25"/>
      <c r="P35" s="14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row>
    <row r="36" spans="1:46" x14ac:dyDescent="0.3">
      <c r="A36" s="26"/>
      <c r="B36" s="26"/>
      <c r="C36" s="26"/>
      <c r="D36" s="26"/>
      <c r="E36" s="7"/>
      <c r="F36" s="25"/>
      <c r="G36" s="7"/>
      <c r="H36" s="7"/>
      <c r="I36" s="7"/>
      <c r="J36" s="7"/>
      <c r="K36" s="7"/>
      <c r="L36" s="7"/>
      <c r="M36" s="7"/>
      <c r="N36" s="7"/>
      <c r="O36" s="25"/>
      <c r="P36" s="14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row>
    <row r="37" spans="1:46" x14ac:dyDescent="0.3">
      <c r="A37" s="26"/>
      <c r="B37" s="26"/>
      <c r="C37" s="26"/>
      <c r="D37" s="26"/>
      <c r="E37" s="7"/>
      <c r="F37" s="25"/>
      <c r="G37" s="7"/>
      <c r="H37" s="7"/>
      <c r="I37" s="7"/>
      <c r="J37" s="7"/>
      <c r="K37" s="7"/>
      <c r="L37" s="7"/>
      <c r="M37" s="7"/>
      <c r="N37" s="7"/>
      <c r="O37" s="25"/>
      <c r="P37" s="14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row>
    <row r="38" spans="1:46" x14ac:dyDescent="0.3">
      <c r="A38" s="26"/>
      <c r="B38" s="26"/>
      <c r="C38" s="26"/>
      <c r="D38" s="26"/>
      <c r="E38" s="7"/>
      <c r="F38" s="25"/>
      <c r="G38" s="7"/>
      <c r="H38" s="7"/>
      <c r="I38" s="7"/>
      <c r="J38" s="7"/>
      <c r="K38" s="7"/>
      <c r="L38" s="7"/>
      <c r="M38" s="7"/>
      <c r="N38" s="7"/>
      <c r="O38" s="25"/>
      <c r="P38" s="14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row>
    <row r="39" spans="1:46" x14ac:dyDescent="0.3">
      <c r="A39" s="26"/>
      <c r="B39" s="26"/>
      <c r="C39" s="26"/>
      <c r="D39" s="26"/>
      <c r="E39" s="7"/>
      <c r="F39" s="25"/>
      <c r="G39" s="7"/>
      <c r="H39" s="7"/>
      <c r="I39" s="7"/>
      <c r="J39" s="7"/>
      <c r="K39" s="7"/>
      <c r="L39" s="7"/>
      <c r="M39" s="7"/>
      <c r="N39" s="7"/>
      <c r="O39" s="25"/>
      <c r="P39" s="14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row>
    <row r="40" spans="1:46" x14ac:dyDescent="0.3">
      <c r="A40" s="26"/>
      <c r="B40" s="26"/>
      <c r="C40" s="26"/>
      <c r="D40" s="26"/>
      <c r="E40" s="7"/>
      <c r="F40" s="25"/>
      <c r="G40" s="7"/>
      <c r="H40" s="7"/>
      <c r="I40" s="7"/>
      <c r="J40" s="7"/>
      <c r="K40" s="7"/>
      <c r="L40" s="7"/>
      <c r="M40" s="7"/>
      <c r="N40" s="7"/>
      <c r="O40" s="25"/>
      <c r="P40" s="14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row>
    <row r="41" spans="1:46" x14ac:dyDescent="0.3">
      <c r="A41" s="26"/>
      <c r="B41" s="26"/>
      <c r="C41" s="26"/>
      <c r="D41" s="26"/>
      <c r="E41" s="7"/>
      <c r="F41" s="25"/>
      <c r="G41" s="7"/>
      <c r="H41" s="7"/>
      <c r="I41" s="7"/>
      <c r="J41" s="7"/>
      <c r="K41" s="7"/>
      <c r="L41" s="7"/>
      <c r="M41" s="7"/>
      <c r="N41" s="7"/>
      <c r="O41" s="25"/>
      <c r="P41" s="14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row>
    <row r="42" spans="1:46" x14ac:dyDescent="0.3">
      <c r="A42" s="26"/>
      <c r="B42" s="26"/>
      <c r="C42" s="26"/>
      <c r="D42" s="26"/>
      <c r="E42" s="7"/>
      <c r="F42" s="25"/>
      <c r="G42" s="7"/>
      <c r="H42" s="7"/>
      <c r="I42" s="7"/>
      <c r="J42" s="7"/>
      <c r="K42" s="7"/>
      <c r="L42" s="7"/>
      <c r="M42" s="7"/>
      <c r="N42" s="7"/>
      <c r="O42" s="25"/>
      <c r="P42" s="14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row>
    <row r="43" spans="1:46" x14ac:dyDescent="0.3">
      <c r="A43" s="26"/>
      <c r="B43" s="26"/>
      <c r="C43" s="26"/>
      <c r="D43" s="26"/>
      <c r="E43" s="7"/>
      <c r="F43" s="25"/>
      <c r="G43" s="7"/>
      <c r="H43" s="7"/>
      <c r="I43" s="7"/>
      <c r="J43" s="7"/>
      <c r="K43" s="7"/>
      <c r="L43" s="7"/>
      <c r="M43" s="7"/>
      <c r="N43" s="7"/>
      <c r="O43" s="25"/>
      <c r="P43" s="14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row>
    <row r="44" spans="1:46" x14ac:dyDescent="0.3">
      <c r="A44" s="26"/>
      <c r="B44" s="26"/>
      <c r="C44" s="26"/>
      <c r="D44" s="26"/>
      <c r="E44" s="7"/>
      <c r="F44" s="25"/>
      <c r="G44" s="7"/>
      <c r="H44" s="7"/>
      <c r="I44" s="7"/>
      <c r="J44" s="7"/>
      <c r="K44" s="7"/>
      <c r="L44" s="7"/>
      <c r="M44" s="7"/>
      <c r="N44" s="7"/>
      <c r="O44" s="25"/>
      <c r="P44" s="14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row>
    <row r="45" spans="1:46" x14ac:dyDescent="0.3">
      <c r="A45" s="26"/>
      <c r="B45" s="26"/>
      <c r="C45" s="26"/>
      <c r="D45" s="26"/>
      <c r="E45" s="7"/>
      <c r="F45" s="25"/>
      <c r="G45" s="7"/>
      <c r="H45" s="7"/>
      <c r="I45" s="7"/>
      <c r="J45" s="7"/>
      <c r="K45" s="7"/>
      <c r="L45" s="7"/>
      <c r="M45" s="7"/>
      <c r="N45" s="7"/>
      <c r="O45" s="25"/>
      <c r="P45" s="14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row>
    <row r="46" spans="1:46" x14ac:dyDescent="0.3">
      <c r="A46" s="26"/>
      <c r="B46" s="26"/>
      <c r="C46" s="26"/>
      <c r="D46" s="26"/>
      <c r="E46" s="7"/>
      <c r="F46" s="25"/>
      <c r="G46" s="7"/>
      <c r="H46" s="7"/>
      <c r="I46" s="7"/>
      <c r="J46" s="7"/>
      <c r="K46" s="7"/>
      <c r="L46" s="7"/>
      <c r="M46" s="7"/>
      <c r="N46" s="7"/>
      <c r="O46" s="25"/>
      <c r="P46" s="14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row>
  </sheetData>
  <dataConsolidate/>
  <mergeCells count="141">
    <mergeCell ref="AL8:AT8"/>
    <mergeCell ref="AL9:AN10"/>
    <mergeCell ref="AO9:AQ10"/>
    <mergeCell ref="AR9:AT10"/>
    <mergeCell ref="AI10:AI11"/>
    <mergeCell ref="AJ10:AJ11"/>
    <mergeCell ref="AK10:AK11"/>
    <mergeCell ref="A16:A18"/>
    <mergeCell ref="F16:F18"/>
    <mergeCell ref="G16:G18"/>
    <mergeCell ref="AC10:AC11"/>
    <mergeCell ref="AD10:AD11"/>
    <mergeCell ref="AE10:AE11"/>
    <mergeCell ref="AF10:AF11"/>
    <mergeCell ref="AG10:AG11"/>
    <mergeCell ref="AH10:AH11"/>
    <mergeCell ref="H16:H18"/>
    <mergeCell ref="I16:I18"/>
    <mergeCell ref="J16:J18"/>
    <mergeCell ref="L16:L18"/>
    <mergeCell ref="M16:M18"/>
    <mergeCell ref="N16:N18"/>
    <mergeCell ref="AB17:AB18"/>
    <mergeCell ref="AC17:AC18"/>
    <mergeCell ref="J10:J11"/>
    <mergeCell ref="AB10:AB11"/>
    <mergeCell ref="L10:L11"/>
    <mergeCell ref="M10:M11"/>
    <mergeCell ref="N10:N11"/>
    <mergeCell ref="O10:O11"/>
    <mergeCell ref="P10:P11"/>
    <mergeCell ref="Q10:Q11"/>
    <mergeCell ref="R10:W10"/>
    <mergeCell ref="X10:X11"/>
    <mergeCell ref="Y10:Y11"/>
    <mergeCell ref="Z10:Z11"/>
    <mergeCell ref="AA10:AA11"/>
    <mergeCell ref="AJ1:AK1"/>
    <mergeCell ref="AJ2:AK2"/>
    <mergeCell ref="AJ3:AK3"/>
    <mergeCell ref="AJ4:AK4"/>
    <mergeCell ref="A6:B6"/>
    <mergeCell ref="C6:N6"/>
    <mergeCell ref="O6:Q6"/>
    <mergeCell ref="A7:B7"/>
    <mergeCell ref="C7:N7"/>
    <mergeCell ref="A12:A15"/>
    <mergeCell ref="B12:B15"/>
    <mergeCell ref="C12:C15"/>
    <mergeCell ref="D12:D15"/>
    <mergeCell ref="E12:E15"/>
    <mergeCell ref="A8:B8"/>
    <mergeCell ref="C8:N8"/>
    <mergeCell ref="A1:D4"/>
    <mergeCell ref="E1:AI4"/>
    <mergeCell ref="AE9:AK9"/>
    <mergeCell ref="A10:A11"/>
    <mergeCell ref="B10:B11"/>
    <mergeCell ref="C10:C11"/>
    <mergeCell ref="D10:D11"/>
    <mergeCell ref="E10:E11"/>
    <mergeCell ref="K10:K11"/>
    <mergeCell ref="A9:G9"/>
    <mergeCell ref="H9:N9"/>
    <mergeCell ref="O9:W9"/>
    <mergeCell ref="X9:AD9"/>
    <mergeCell ref="F10:F11"/>
    <mergeCell ref="G10:G11"/>
    <mergeCell ref="H10:H11"/>
    <mergeCell ref="I10:I11"/>
    <mergeCell ref="S12:S13"/>
    <mergeCell ref="T12:T13"/>
    <mergeCell ref="K12:K15"/>
    <mergeCell ref="L12:L15"/>
    <mergeCell ref="M12:M15"/>
    <mergeCell ref="N12:N15"/>
    <mergeCell ref="O12:O13"/>
    <mergeCell ref="F12:F15"/>
    <mergeCell ref="G12:G15"/>
    <mergeCell ref="H12:H15"/>
    <mergeCell ref="I12:I15"/>
    <mergeCell ref="J12:J15"/>
    <mergeCell ref="Z12:Z13"/>
    <mergeCell ref="AA12:AA13"/>
    <mergeCell ref="AB12:AB13"/>
    <mergeCell ref="AC12:AC13"/>
    <mergeCell ref="O14:O15"/>
    <mergeCell ref="P14:P15"/>
    <mergeCell ref="Q14:Q15"/>
    <mergeCell ref="R14:R15"/>
    <mergeCell ref="S14:S15"/>
    <mergeCell ref="T14:T15"/>
    <mergeCell ref="U14:U15"/>
    <mergeCell ref="V14:V15"/>
    <mergeCell ref="W14:W15"/>
    <mergeCell ref="X14:X15"/>
    <mergeCell ref="Y14:Y15"/>
    <mergeCell ref="Z14:Z15"/>
    <mergeCell ref="U12:U13"/>
    <mergeCell ref="V12:V13"/>
    <mergeCell ref="W12:W13"/>
    <mergeCell ref="X12:X13"/>
    <mergeCell ref="Y12:Y13"/>
    <mergeCell ref="P12:P13"/>
    <mergeCell ref="Q12:Q13"/>
    <mergeCell ref="R12:R13"/>
    <mergeCell ref="AC14:AC15"/>
    <mergeCell ref="Q17:Q18"/>
    <mergeCell ref="R17:R18"/>
    <mergeCell ref="S17:S18"/>
    <mergeCell ref="T17:T18"/>
    <mergeCell ref="U17:U18"/>
    <mergeCell ref="V17:V18"/>
    <mergeCell ref="W17:W18"/>
    <mergeCell ref="X17:X18"/>
    <mergeCell ref="Y17:Y18"/>
    <mergeCell ref="Z17:Z18"/>
    <mergeCell ref="AA17:AA18"/>
    <mergeCell ref="K16:K18"/>
    <mergeCell ref="O17:O18"/>
    <mergeCell ref="P17:P18"/>
    <mergeCell ref="E16:E18"/>
    <mergeCell ref="D16:D18"/>
    <mergeCell ref="C16:C18"/>
    <mergeCell ref="B16:B18"/>
    <mergeCell ref="AA14:AA15"/>
    <mergeCell ref="AB14:AB15"/>
    <mergeCell ref="J19:J20"/>
    <mergeCell ref="K19:K20"/>
    <mergeCell ref="L19:L20"/>
    <mergeCell ref="M19:M20"/>
    <mergeCell ref="N19:N20"/>
    <mergeCell ref="A19:A20"/>
    <mergeCell ref="B19:B20"/>
    <mergeCell ref="C19:C20"/>
    <mergeCell ref="D19:D20"/>
    <mergeCell ref="E19:E20"/>
    <mergeCell ref="F19:F20"/>
    <mergeCell ref="G19:G20"/>
    <mergeCell ref="H19:H20"/>
    <mergeCell ref="I19:I20"/>
  </mergeCells>
  <conditionalFormatting sqref="H12 Y12 H16:H17 Y16:Y17">
    <cfRule type="cellIs" dxfId="581" priority="75" operator="equal">
      <formula>"Muy Baja"</formula>
    </cfRule>
    <cfRule type="cellIs" dxfId="580" priority="71" operator="equal">
      <formula>"Muy Alta"</formula>
    </cfRule>
    <cfRule type="cellIs" dxfId="579" priority="72" operator="equal">
      <formula>"Alta"</formula>
    </cfRule>
    <cfRule type="cellIs" dxfId="578" priority="73" operator="equal">
      <formula>"Media"</formula>
    </cfRule>
    <cfRule type="cellIs" dxfId="577" priority="74" operator="equal">
      <formula>"Baja"</formula>
    </cfRule>
  </conditionalFormatting>
  <conditionalFormatting sqref="H19:H20 Y19:Y20">
    <cfRule type="cellIs" dxfId="576" priority="19" operator="equal">
      <formula>"Muy Alta"</formula>
    </cfRule>
    <cfRule type="cellIs" dxfId="575" priority="20" operator="equal">
      <formula>"Alta"</formula>
    </cfRule>
    <cfRule type="cellIs" dxfId="574" priority="21" operator="equal">
      <formula>"Media"</formula>
    </cfRule>
    <cfRule type="cellIs" dxfId="573" priority="22" operator="equal">
      <formula>"Baja"</formula>
    </cfRule>
    <cfRule type="cellIs" dxfId="572" priority="23" operator="equal">
      <formula>"Muy Baja"</formula>
    </cfRule>
  </conditionalFormatting>
  <conditionalFormatting sqref="K12 K16:K17">
    <cfRule type="containsText" dxfId="571" priority="51" operator="containsText" text="❌">
      <formula>NOT(ISERROR(SEARCH("❌",K12)))</formula>
    </cfRule>
  </conditionalFormatting>
  <conditionalFormatting sqref="K19:K20">
    <cfRule type="containsText" dxfId="570" priority="9" operator="containsText" text="❌">
      <formula>NOT(ISERROR(SEARCH("❌",K19)))</formula>
    </cfRule>
  </conditionalFormatting>
  <conditionalFormatting sqref="L12 AA12 AA14 L16:L17 AA16:AA17">
    <cfRule type="cellIs" dxfId="569" priority="66" operator="equal">
      <formula>"Catastrófico"</formula>
    </cfRule>
    <cfRule type="cellIs" dxfId="568" priority="67" operator="equal">
      <formula>"Mayor"</formula>
    </cfRule>
    <cfRule type="cellIs" dxfId="567" priority="68" operator="equal">
      <formula>"Moderado"</formula>
    </cfRule>
    <cfRule type="cellIs" dxfId="566" priority="69" operator="equal">
      <formula>"Menor"</formula>
    </cfRule>
    <cfRule type="cellIs" dxfId="565" priority="70" operator="equal">
      <formula>"Leve"</formula>
    </cfRule>
  </conditionalFormatting>
  <conditionalFormatting sqref="L19:L20 AA19:AA20">
    <cfRule type="cellIs" dxfId="564" priority="14" operator="equal">
      <formula>"Catastrófico"</formula>
    </cfRule>
    <cfRule type="cellIs" dxfId="563" priority="15" operator="equal">
      <formula>"Mayor"</formula>
    </cfRule>
    <cfRule type="cellIs" dxfId="562" priority="16" operator="equal">
      <formula>"Moderado"</formula>
    </cfRule>
    <cfRule type="cellIs" dxfId="561" priority="17" operator="equal">
      <formula>"Menor"</formula>
    </cfRule>
    <cfRule type="cellIs" dxfId="560" priority="18" operator="equal">
      <formula>"Leve"</formula>
    </cfRule>
  </conditionalFormatting>
  <conditionalFormatting sqref="N12 AC12 N16:N17 AC16:AC17">
    <cfRule type="cellIs" dxfId="559" priority="53" operator="equal">
      <formula>"Alto"</formula>
    </cfRule>
    <cfRule type="cellIs" dxfId="558" priority="52" operator="equal">
      <formula>"Extremo"</formula>
    </cfRule>
    <cfRule type="cellIs" dxfId="557" priority="54" operator="equal">
      <formula>"Moderado"</formula>
    </cfRule>
    <cfRule type="cellIs" dxfId="556" priority="55" operator="equal">
      <formula>"Bajo"</formula>
    </cfRule>
  </conditionalFormatting>
  <conditionalFormatting sqref="N19:N20 AC19:AC20">
    <cfRule type="cellIs" dxfId="555" priority="10" operator="equal">
      <formula>"Extremo"</formula>
    </cfRule>
    <cfRule type="cellIs" dxfId="554" priority="11" operator="equal">
      <formula>"Alto"</formula>
    </cfRule>
    <cfRule type="cellIs" dxfId="553" priority="12" operator="equal">
      <formula>"Moderado"</formula>
    </cfRule>
    <cfRule type="cellIs" dxfId="552" priority="13" operator="equal">
      <formula>"Bajo"</formula>
    </cfRule>
  </conditionalFormatting>
  <conditionalFormatting sqref="Y14">
    <cfRule type="cellIs" dxfId="551" priority="43" operator="equal">
      <formula>"Alta"</formula>
    </cfRule>
    <cfRule type="cellIs" dxfId="550" priority="44" operator="equal">
      <formula>"Media"</formula>
    </cfRule>
    <cfRule type="cellIs" dxfId="549" priority="45" operator="equal">
      <formula>"Baja"</formula>
    </cfRule>
    <cfRule type="cellIs" dxfId="548" priority="46" operator="equal">
      <formula>"Muy Baja"</formula>
    </cfRule>
    <cfRule type="cellIs" dxfId="547" priority="42" operator="equal">
      <formula>"Muy Alta"</formula>
    </cfRule>
  </conditionalFormatting>
  <conditionalFormatting sqref="AC14">
    <cfRule type="cellIs" dxfId="546" priority="2" operator="equal">
      <formula>"Alto"</formula>
    </cfRule>
    <cfRule type="cellIs" dxfId="545" priority="4" operator="equal">
      <formula>"Bajo"</formula>
    </cfRule>
    <cfRule type="cellIs" dxfId="544" priority="3" operator="equal">
      <formula>"Moderado"</formula>
    </cfRule>
    <cfRule type="cellIs" dxfId="543" priority="1" operator="equal">
      <formula>"Extremo"</formula>
    </cfRule>
  </conditionalFormatting>
  <pageMargins left="0.7" right="0.7" top="0.75" bottom="0.75" header="0.3" footer="0.3"/>
  <pageSetup orientation="portrait" r:id="rId1"/>
  <ignoredErrors>
    <ignoredError sqref="E12 E16:E20" unlockedFormula="1"/>
  </ignoredErrors>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ABECC81D-55B7-124A-97D6-81082AB83859}">
          <x14:formula1>
            <xm:f>'Opciones Tratamiento'!$B$9:$B$10</xm:f>
          </x14:formula1>
          <xm:sqref>AK12 AK18</xm:sqref>
        </x14:dataValidation>
        <x14:dataValidation type="custom" allowBlank="1" showInputMessage="1" showErrorMessage="1" error="Recuerde que las acciones se generan bajo la medida de mitigar el riesgo" xr:uid="{CC247E02-8B14-3D40-9E77-552B22306928}">
          <x14:formula1>
            <xm:f>IF(OR(AD12='Opciones Tratamiento'!$B$2,AD12='Opciones Tratamiento'!$B$3,AD12='Opciones Tratamiento'!$B$4),ISBLANK(AD12),ISTEXT(AD12))</xm:f>
          </x14:formula1>
          <xm:sqref>AJ12 AJ16:AJ20</xm:sqref>
        </x14:dataValidation>
        <x14:dataValidation type="custom" allowBlank="1" showInputMessage="1" showErrorMessage="1" error="Recuerde que las acciones se generan bajo la medida de mitigar el riesgo" xr:uid="{EE08F913-4F72-794E-92CA-69A5782F91A0}">
          <x14:formula1>
            <xm:f>IF(OR(AD12='Opciones Tratamiento'!$B$2,AD12='Opciones Tratamiento'!$B$3,AD12='Opciones Tratamiento'!$B$4),ISBLANK(AD12),ISTEXT(AD12))</xm:f>
          </x14:formula1>
          <xm:sqref>AI12 AI16:AI20</xm:sqref>
        </x14:dataValidation>
        <x14:dataValidation type="custom" allowBlank="1" showInputMessage="1" showErrorMessage="1" error="Recuerde que las acciones se generan bajo la medida de mitigar el riesgo" xr:uid="{D13FB756-8664-314D-894D-C8684B278A04}">
          <x14:formula1>
            <xm:f>IF(OR(AD16='Opciones Tratamiento'!$B$2,AD16='Opciones Tratamiento'!$B$3,AD16='Opciones Tratamiento'!$B$4),ISBLANK(AD16),ISTEXT(AD16))</xm:f>
          </x14:formula1>
          <xm:sqref>AF16</xm:sqref>
        </x14:dataValidation>
        <x14:dataValidation type="custom" allowBlank="1" showInputMessage="1" showErrorMessage="1" error="Recuerde que las acciones se generan bajo la medida de mitigar el riesgo" xr:uid="{A93B38FF-0BC8-F24A-B61F-196220BD5330}">
          <x14:formula1>
            <xm:f>IF(OR(AD16='Opciones Tratamiento'!$B$2,AD16='Opciones Tratamiento'!$B$3,AD16='Opciones Tratamiento'!$B$4),ISBLANK(AD16),ISTEXT(AD16))</xm:f>
          </x14:formula1>
          <xm:sqref>AE16 AE19</xm:sqref>
        </x14:dataValidation>
        <x14:dataValidation type="list" allowBlank="1" showInputMessage="1" showErrorMessage="1" xr:uid="{3E6AB6C2-9297-C646-90F0-765A81B7C16E}">
          <x14:formula1>
            <xm:f>'Tabla Impacto'!$F$210:$F$221</xm:f>
          </x14:formula1>
          <xm:sqref>J16:J17 J12 J19:J20</xm:sqref>
        </x14:dataValidation>
        <x14:dataValidation type="list" allowBlank="1" showInputMessage="1" showErrorMessage="1" xr:uid="{F21107BC-B615-9546-B751-36EED5943A84}">
          <x14:formula1>
            <xm:f>'Opciones Tratamiento'!$B$2:$B$5</xm:f>
          </x14:formula1>
          <xm:sqref>AD12:AD20</xm:sqref>
        </x14:dataValidation>
        <x14:dataValidation type="list" allowBlank="1" showInputMessage="1" showErrorMessage="1" xr:uid="{9BAA1803-3F5F-A742-B848-28D1E20C5666}">
          <x14:formula1>
            <xm:f>'Opciones Tratamiento'!$E$2:$E$4</xm:f>
          </x14:formula1>
          <xm:sqref>B12 B16 B19</xm:sqref>
        </x14:dataValidation>
        <x14:dataValidation type="list" allowBlank="1" showInputMessage="1" showErrorMessage="1" xr:uid="{2C408A2E-6013-054A-A5FE-BC512EE41E51}">
          <x14:formula1>
            <xm:f>'Opciones Tratamiento'!$B$13:$B$19</xm:f>
          </x14:formula1>
          <xm:sqref>F16:F17 F12 F19:F20</xm:sqref>
        </x14:dataValidation>
        <x14:dataValidation type="list" allowBlank="1" showInputMessage="1" showErrorMessage="1" xr:uid="{992F160C-D094-CD4C-971B-BEB055D935B9}">
          <x14:formula1>
            <xm:f>'Tabla Valoración controles'!$D$13:$D$14</xm:f>
          </x14:formula1>
          <xm:sqref>W14 W12 W16:W17 W19:W20</xm:sqref>
        </x14:dataValidation>
        <x14:dataValidation type="list" allowBlank="1" showInputMessage="1" showErrorMessage="1" xr:uid="{72138DB8-6C05-974B-803C-D35FA830B6BF}">
          <x14:formula1>
            <xm:f>'Tabla Valoración controles'!$D$11:$D$12</xm:f>
          </x14:formula1>
          <xm:sqref>V14 V12 V16:V17 V19:V20</xm:sqref>
        </x14:dataValidation>
        <x14:dataValidation type="list" allowBlank="1" showInputMessage="1" showErrorMessage="1" xr:uid="{32D04A13-3805-7C43-9DCA-714BE6F94D11}">
          <x14:formula1>
            <xm:f>'Tabla Valoración controles'!$D$9:$D$10</xm:f>
          </x14:formula1>
          <xm:sqref>U14 U12 U16:U17 U19:U20</xm:sqref>
        </x14:dataValidation>
        <x14:dataValidation type="list" allowBlank="1" showInputMessage="1" showErrorMessage="1" xr:uid="{2EE5270E-0E8C-8E4F-9D1B-20B03D79D12C}">
          <x14:formula1>
            <xm:f>'Tabla Valoración controles'!$D$7:$D$8</xm:f>
          </x14:formula1>
          <xm:sqref>S14 S12 S16:S17 S19:S20</xm:sqref>
        </x14:dataValidation>
        <x14:dataValidation type="list" allowBlank="1" showInputMessage="1" showErrorMessage="1" xr:uid="{91FFB947-CFDF-7347-BE3D-1C6558E7EF1D}">
          <x14:formula1>
            <xm:f>'Tabla Valoración controles'!$D$4:$D$6</xm:f>
          </x14:formula1>
          <xm:sqref>R14 R12 R16:R17 R19:R20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0A99E-0A55-D14D-BFC6-9273DB8DC132}">
  <dimension ref="A1:CV46"/>
  <sheetViews>
    <sheetView zoomScale="90" zoomScaleNormal="90" workbookViewId="0">
      <selection activeCell="A6" sqref="A6:B6"/>
    </sheetView>
  </sheetViews>
  <sheetFormatPr baseColWidth="10" defaultColWidth="11.42578125" defaultRowHeight="16.5" x14ac:dyDescent="0.3"/>
  <cols>
    <col min="1" max="1" width="4" style="2" bestFit="1" customWidth="1"/>
    <col min="2" max="2" width="14.140625" style="2" customWidth="1"/>
    <col min="3" max="3" width="22.85546875" style="2" customWidth="1"/>
    <col min="4" max="4" width="25.85546875" style="2" customWidth="1"/>
    <col min="5" max="5" width="38.285156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23.140625" style="1" hidden="1" customWidth="1"/>
    <col min="12" max="12" width="17.42578125" style="1" customWidth="1"/>
    <col min="13" max="13" width="6.28515625" style="1" bestFit="1" customWidth="1"/>
    <col min="14" max="14" width="16" style="1" customWidth="1"/>
    <col min="15" max="15" width="5.85546875" style="5" customWidth="1"/>
    <col min="16" max="16" width="43.42578125" style="148"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46.28515625" style="1" customWidth="1"/>
    <col min="32" max="32" width="29.7109375" style="1" customWidth="1"/>
    <col min="33" max="34" width="14.42578125" style="1" customWidth="1"/>
    <col min="35" max="35" width="14.85546875" style="1" customWidth="1"/>
    <col min="36" max="36" width="34.42578125" style="1" customWidth="1"/>
    <col min="37" max="37" width="17.42578125" style="1" customWidth="1"/>
    <col min="38" max="16384" width="11.42578125" style="1"/>
  </cols>
  <sheetData>
    <row r="1" spans="1:100" ht="15" customHeight="1" x14ac:dyDescent="0.3">
      <c r="A1" s="470"/>
      <c r="B1" s="470"/>
      <c r="C1" s="470"/>
      <c r="D1" s="470"/>
      <c r="E1" s="471" t="s">
        <v>87</v>
      </c>
      <c r="F1" s="471"/>
      <c r="G1" s="471"/>
      <c r="H1" s="471"/>
      <c r="I1" s="471"/>
      <c r="J1" s="471"/>
      <c r="K1" s="471"/>
      <c r="L1" s="471"/>
      <c r="M1" s="471"/>
      <c r="N1" s="471"/>
      <c r="O1" s="471"/>
      <c r="P1" s="471"/>
      <c r="Q1" s="471"/>
      <c r="R1" s="471"/>
      <c r="S1" s="471"/>
      <c r="T1" s="471"/>
      <c r="U1" s="471"/>
      <c r="V1" s="471"/>
      <c r="W1" s="471"/>
      <c r="X1" s="471"/>
      <c r="Y1" s="471"/>
      <c r="Z1" s="471"/>
      <c r="AA1" s="471"/>
      <c r="AB1" s="471"/>
      <c r="AC1" s="471"/>
      <c r="AD1" s="471"/>
      <c r="AE1" s="471"/>
      <c r="AF1" s="471"/>
      <c r="AG1" s="471"/>
      <c r="AH1" s="471"/>
      <c r="AI1" s="471"/>
      <c r="AJ1" s="472" t="s">
        <v>240</v>
      </c>
      <c r="AK1" s="472"/>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row>
    <row r="2" spans="1:100" ht="15" customHeight="1" x14ac:dyDescent="0.3">
      <c r="A2" s="470"/>
      <c r="B2" s="470"/>
      <c r="C2" s="470"/>
      <c r="D2" s="470"/>
      <c r="E2" s="471"/>
      <c r="F2" s="471"/>
      <c r="G2" s="471"/>
      <c r="H2" s="471"/>
      <c r="I2" s="471"/>
      <c r="J2" s="471"/>
      <c r="K2" s="471"/>
      <c r="L2" s="471"/>
      <c r="M2" s="471"/>
      <c r="N2" s="471"/>
      <c r="O2" s="471"/>
      <c r="P2" s="471"/>
      <c r="Q2" s="471"/>
      <c r="R2" s="471"/>
      <c r="S2" s="471"/>
      <c r="T2" s="471"/>
      <c r="U2" s="471"/>
      <c r="V2" s="471"/>
      <c r="W2" s="471"/>
      <c r="X2" s="471"/>
      <c r="Y2" s="471"/>
      <c r="Z2" s="471"/>
      <c r="AA2" s="471"/>
      <c r="AB2" s="471"/>
      <c r="AC2" s="471"/>
      <c r="AD2" s="471"/>
      <c r="AE2" s="471"/>
      <c r="AF2" s="471"/>
      <c r="AG2" s="471"/>
      <c r="AH2" s="471"/>
      <c r="AI2" s="471"/>
      <c r="AJ2" s="473" t="s">
        <v>241</v>
      </c>
      <c r="AK2" s="474"/>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row>
    <row r="3" spans="1:100" ht="15" customHeight="1" x14ac:dyDescent="0.3">
      <c r="A3" s="470"/>
      <c r="B3" s="470"/>
      <c r="C3" s="470"/>
      <c r="D3" s="470"/>
      <c r="E3" s="471"/>
      <c r="F3" s="471"/>
      <c r="G3" s="471"/>
      <c r="H3" s="471"/>
      <c r="I3" s="471"/>
      <c r="J3" s="471"/>
      <c r="K3" s="471"/>
      <c r="L3" s="471"/>
      <c r="M3" s="471"/>
      <c r="N3" s="471"/>
      <c r="O3" s="471"/>
      <c r="P3" s="471"/>
      <c r="Q3" s="471"/>
      <c r="R3" s="471"/>
      <c r="S3" s="471"/>
      <c r="T3" s="471"/>
      <c r="U3" s="471"/>
      <c r="V3" s="471"/>
      <c r="W3" s="471"/>
      <c r="X3" s="471"/>
      <c r="Y3" s="471"/>
      <c r="Z3" s="471"/>
      <c r="AA3" s="471"/>
      <c r="AB3" s="471"/>
      <c r="AC3" s="471"/>
      <c r="AD3" s="471"/>
      <c r="AE3" s="471"/>
      <c r="AF3" s="471"/>
      <c r="AG3" s="471"/>
      <c r="AH3" s="471"/>
      <c r="AI3" s="471"/>
      <c r="AJ3" s="473" t="s">
        <v>242</v>
      </c>
      <c r="AK3" s="473"/>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row>
    <row r="4" spans="1:100" ht="15" customHeight="1" x14ac:dyDescent="0.3">
      <c r="A4" s="470"/>
      <c r="B4" s="470"/>
      <c r="C4" s="470"/>
      <c r="D4" s="470"/>
      <c r="E4" s="471"/>
      <c r="F4" s="471"/>
      <c r="G4" s="471"/>
      <c r="H4" s="471"/>
      <c r="I4" s="471"/>
      <c r="J4" s="471"/>
      <c r="K4" s="471"/>
      <c r="L4" s="471"/>
      <c r="M4" s="471"/>
      <c r="N4" s="471"/>
      <c r="O4" s="471"/>
      <c r="P4" s="471"/>
      <c r="Q4" s="471"/>
      <c r="R4" s="471"/>
      <c r="S4" s="471"/>
      <c r="T4" s="471"/>
      <c r="U4" s="471"/>
      <c r="V4" s="471"/>
      <c r="W4" s="471"/>
      <c r="X4" s="471"/>
      <c r="Y4" s="471"/>
      <c r="Z4" s="471"/>
      <c r="AA4" s="471"/>
      <c r="AB4" s="471"/>
      <c r="AC4" s="471"/>
      <c r="AD4" s="471"/>
      <c r="AE4" s="471"/>
      <c r="AF4" s="471"/>
      <c r="AG4" s="471"/>
      <c r="AH4" s="471"/>
      <c r="AI4" s="471"/>
      <c r="AJ4" s="472" t="s">
        <v>88</v>
      </c>
      <c r="AK4" s="472"/>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row>
    <row r="5" spans="1:100" ht="16.5" customHeight="1" x14ac:dyDescent="0.3">
      <c r="A5" s="217"/>
      <c r="B5" s="218"/>
      <c r="C5" s="217"/>
      <c r="D5" s="217"/>
      <c r="E5" s="219"/>
      <c r="F5" s="220"/>
      <c r="G5" s="219"/>
      <c r="H5" s="219"/>
      <c r="I5" s="219"/>
      <c r="J5" s="219"/>
      <c r="K5" s="219"/>
      <c r="L5" s="219"/>
      <c r="M5" s="219"/>
      <c r="N5" s="219"/>
      <c r="O5" s="220"/>
      <c r="P5" s="221"/>
      <c r="Q5" s="219"/>
      <c r="R5" s="219"/>
      <c r="S5" s="219"/>
      <c r="T5" s="219"/>
      <c r="U5" s="219"/>
      <c r="V5" s="219"/>
      <c r="W5" s="219"/>
      <c r="X5" s="219"/>
      <c r="Y5" s="219"/>
      <c r="Z5" s="219"/>
      <c r="AA5" s="219"/>
      <c r="AB5" s="219"/>
      <c r="AC5" s="219"/>
      <c r="AD5" s="219"/>
      <c r="AE5" s="219"/>
      <c r="AF5" s="219"/>
      <c r="AG5" s="219"/>
      <c r="AH5" s="219"/>
      <c r="AI5" s="219"/>
      <c r="AJ5" s="219"/>
      <c r="AK5" s="219"/>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row>
    <row r="6" spans="1:100" ht="26.25" customHeight="1" x14ac:dyDescent="0.3">
      <c r="A6" s="467" t="s">
        <v>89</v>
      </c>
      <c r="B6" s="467"/>
      <c r="C6" s="469" t="s">
        <v>278</v>
      </c>
      <c r="D6" s="469"/>
      <c r="E6" s="469"/>
      <c r="F6" s="469"/>
      <c r="G6" s="469"/>
      <c r="H6" s="469"/>
      <c r="I6" s="469"/>
      <c r="J6" s="469"/>
      <c r="K6" s="469"/>
      <c r="L6" s="469"/>
      <c r="M6" s="469"/>
      <c r="N6" s="469"/>
      <c r="O6" s="475"/>
      <c r="P6" s="475"/>
      <c r="Q6" s="475"/>
      <c r="R6" s="219"/>
      <c r="S6" s="219"/>
      <c r="T6" s="219"/>
      <c r="U6" s="219"/>
      <c r="V6" s="219"/>
      <c r="W6" s="219"/>
      <c r="X6" s="219"/>
      <c r="Y6" s="219"/>
      <c r="Z6" s="219"/>
      <c r="AA6" s="219"/>
      <c r="AB6" s="219"/>
      <c r="AC6" s="219"/>
      <c r="AD6" s="219"/>
      <c r="AE6" s="219"/>
      <c r="AF6" s="219"/>
      <c r="AG6" s="219"/>
      <c r="AH6" s="219"/>
      <c r="AI6" s="219"/>
      <c r="AJ6" s="219"/>
      <c r="AK6" s="219"/>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row>
    <row r="7" spans="1:100" ht="62.1" customHeight="1" x14ac:dyDescent="0.3">
      <c r="A7" s="467" t="s">
        <v>90</v>
      </c>
      <c r="B7" s="467"/>
      <c r="C7" s="468" t="s">
        <v>279</v>
      </c>
      <c r="D7" s="468"/>
      <c r="E7" s="468"/>
      <c r="F7" s="468"/>
      <c r="G7" s="468"/>
      <c r="H7" s="468"/>
      <c r="I7" s="468"/>
      <c r="J7" s="468"/>
      <c r="K7" s="468"/>
      <c r="L7" s="468"/>
      <c r="M7" s="468"/>
      <c r="N7" s="468"/>
      <c r="O7" s="220"/>
      <c r="P7" s="221"/>
      <c r="Q7" s="219"/>
      <c r="R7" s="219"/>
      <c r="S7" s="219"/>
      <c r="T7" s="219"/>
      <c r="U7" s="219"/>
      <c r="V7" s="219"/>
      <c r="W7" s="219"/>
      <c r="X7" s="219"/>
      <c r="Y7" s="219"/>
      <c r="Z7" s="219"/>
      <c r="AA7" s="219"/>
      <c r="AB7" s="219"/>
      <c r="AC7" s="219"/>
      <c r="AD7" s="219"/>
      <c r="AE7" s="219"/>
      <c r="AF7" s="219"/>
      <c r="AG7" s="219"/>
      <c r="AH7" s="219"/>
      <c r="AI7" s="219"/>
      <c r="AJ7" s="219"/>
      <c r="AK7" s="219"/>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row>
    <row r="8" spans="1:100" ht="52.5" customHeight="1" x14ac:dyDescent="0.3">
      <c r="A8" s="467" t="s">
        <v>91</v>
      </c>
      <c r="B8" s="467"/>
      <c r="C8" s="468" t="s">
        <v>280</v>
      </c>
      <c r="D8" s="469"/>
      <c r="E8" s="469"/>
      <c r="F8" s="469"/>
      <c r="G8" s="469"/>
      <c r="H8" s="469"/>
      <c r="I8" s="469"/>
      <c r="J8" s="469"/>
      <c r="K8" s="469"/>
      <c r="L8" s="469"/>
      <c r="M8" s="469"/>
      <c r="N8" s="469"/>
      <c r="O8" s="220"/>
      <c r="P8" s="221"/>
      <c r="Q8" s="219"/>
      <c r="R8" s="219"/>
      <c r="S8" s="219"/>
      <c r="T8" s="219"/>
      <c r="U8" s="219"/>
      <c r="V8" s="219"/>
      <c r="W8" s="219"/>
      <c r="X8" s="219"/>
      <c r="Y8" s="219"/>
      <c r="Z8" s="219"/>
      <c r="AA8" s="219"/>
      <c r="AB8" s="219"/>
      <c r="AC8" s="219"/>
      <c r="AD8" s="219"/>
      <c r="AE8" s="219"/>
      <c r="AF8" s="219"/>
      <c r="AG8" s="219"/>
      <c r="AH8" s="219"/>
      <c r="AI8" s="219"/>
      <c r="AJ8" s="219"/>
      <c r="AK8" s="219"/>
      <c r="AL8" s="422" t="s">
        <v>623</v>
      </c>
      <c r="AM8" s="422"/>
      <c r="AN8" s="422"/>
      <c r="AO8" s="422"/>
      <c r="AP8" s="422"/>
      <c r="AQ8" s="422"/>
      <c r="AR8" s="422"/>
      <c r="AS8" s="422"/>
      <c r="AT8" s="422"/>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row>
    <row r="9" spans="1:100" x14ac:dyDescent="0.3">
      <c r="A9" s="466" t="s">
        <v>92</v>
      </c>
      <c r="B9" s="466"/>
      <c r="C9" s="466"/>
      <c r="D9" s="466"/>
      <c r="E9" s="466"/>
      <c r="F9" s="466"/>
      <c r="G9" s="466"/>
      <c r="H9" s="466" t="s">
        <v>93</v>
      </c>
      <c r="I9" s="466"/>
      <c r="J9" s="466"/>
      <c r="K9" s="466"/>
      <c r="L9" s="466"/>
      <c r="M9" s="466"/>
      <c r="N9" s="466"/>
      <c r="O9" s="466" t="s">
        <v>94</v>
      </c>
      <c r="P9" s="466"/>
      <c r="Q9" s="466"/>
      <c r="R9" s="466"/>
      <c r="S9" s="466"/>
      <c r="T9" s="466"/>
      <c r="U9" s="466"/>
      <c r="V9" s="466"/>
      <c r="W9" s="466"/>
      <c r="X9" s="466" t="s">
        <v>95</v>
      </c>
      <c r="Y9" s="466"/>
      <c r="Z9" s="466"/>
      <c r="AA9" s="466"/>
      <c r="AB9" s="466"/>
      <c r="AC9" s="466"/>
      <c r="AD9" s="466"/>
      <c r="AE9" s="466" t="s">
        <v>96</v>
      </c>
      <c r="AF9" s="466"/>
      <c r="AG9" s="466"/>
      <c r="AH9" s="466"/>
      <c r="AI9" s="466"/>
      <c r="AJ9" s="466"/>
      <c r="AK9" s="466"/>
      <c r="AL9" s="430" t="s">
        <v>620</v>
      </c>
      <c r="AM9" s="430"/>
      <c r="AN9" s="430"/>
      <c r="AO9" s="431" t="s">
        <v>621</v>
      </c>
      <c r="AP9" s="431"/>
      <c r="AQ9" s="431"/>
      <c r="AR9" s="431" t="s">
        <v>622</v>
      </c>
      <c r="AS9" s="431"/>
      <c r="AT9" s="431"/>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row>
    <row r="10" spans="1:100" ht="16.5" customHeight="1" x14ac:dyDescent="0.3">
      <c r="A10" s="477" t="s">
        <v>97</v>
      </c>
      <c r="B10" s="466" t="s">
        <v>22</v>
      </c>
      <c r="C10" s="465" t="s">
        <v>24</v>
      </c>
      <c r="D10" s="465" t="s">
        <v>26</v>
      </c>
      <c r="E10" s="466" t="s">
        <v>28</v>
      </c>
      <c r="F10" s="465" t="s">
        <v>30</v>
      </c>
      <c r="G10" s="465" t="s">
        <v>98</v>
      </c>
      <c r="H10" s="465" t="s">
        <v>99</v>
      </c>
      <c r="I10" s="466" t="s">
        <v>100</v>
      </c>
      <c r="J10" s="465" t="s">
        <v>101</v>
      </c>
      <c r="K10" s="465" t="s">
        <v>102</v>
      </c>
      <c r="L10" s="465" t="s">
        <v>103</v>
      </c>
      <c r="M10" s="466" t="s">
        <v>100</v>
      </c>
      <c r="N10" s="465" t="s">
        <v>36</v>
      </c>
      <c r="O10" s="476" t="s">
        <v>104</v>
      </c>
      <c r="P10" s="465" t="s">
        <v>38</v>
      </c>
      <c r="Q10" s="465" t="s">
        <v>40</v>
      </c>
      <c r="R10" s="465" t="s">
        <v>105</v>
      </c>
      <c r="S10" s="465"/>
      <c r="T10" s="465"/>
      <c r="U10" s="465"/>
      <c r="V10" s="465"/>
      <c r="W10" s="465"/>
      <c r="X10" s="476" t="s">
        <v>106</v>
      </c>
      <c r="Y10" s="476" t="s">
        <v>107</v>
      </c>
      <c r="Z10" s="476" t="s">
        <v>100</v>
      </c>
      <c r="AA10" s="476" t="s">
        <v>108</v>
      </c>
      <c r="AB10" s="476" t="s">
        <v>100</v>
      </c>
      <c r="AC10" s="476" t="s">
        <v>109</v>
      </c>
      <c r="AD10" s="476" t="s">
        <v>56</v>
      </c>
      <c r="AE10" s="465" t="s">
        <v>96</v>
      </c>
      <c r="AF10" s="465" t="s">
        <v>110</v>
      </c>
      <c r="AG10" s="465" t="s">
        <v>111</v>
      </c>
      <c r="AH10" s="465" t="s">
        <v>112</v>
      </c>
      <c r="AI10" s="465" t="s">
        <v>113</v>
      </c>
      <c r="AJ10" s="465" t="s">
        <v>114</v>
      </c>
      <c r="AK10" s="465" t="s">
        <v>60</v>
      </c>
      <c r="AL10" s="430"/>
      <c r="AM10" s="430"/>
      <c r="AN10" s="430"/>
      <c r="AO10" s="431"/>
      <c r="AP10" s="431"/>
      <c r="AQ10" s="431"/>
      <c r="AR10" s="431"/>
      <c r="AS10" s="431"/>
      <c r="AT10" s="431"/>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row>
    <row r="11" spans="1:100" s="4" customFormat="1" ht="94.5" customHeight="1" x14ac:dyDescent="0.25">
      <c r="A11" s="477"/>
      <c r="B11" s="466"/>
      <c r="C11" s="465"/>
      <c r="D11" s="465"/>
      <c r="E11" s="466"/>
      <c r="F11" s="465"/>
      <c r="G11" s="465"/>
      <c r="H11" s="465"/>
      <c r="I11" s="466"/>
      <c r="J11" s="465"/>
      <c r="K11" s="465"/>
      <c r="L11" s="466"/>
      <c r="M11" s="466"/>
      <c r="N11" s="465"/>
      <c r="O11" s="476"/>
      <c r="P11" s="465"/>
      <c r="Q11" s="465"/>
      <c r="R11" s="6" t="s">
        <v>115</v>
      </c>
      <c r="S11" s="6" t="s">
        <v>116</v>
      </c>
      <c r="T11" s="6" t="s">
        <v>117</v>
      </c>
      <c r="U11" s="6" t="s">
        <v>118</v>
      </c>
      <c r="V11" s="6" t="s">
        <v>119</v>
      </c>
      <c r="W11" s="6" t="s">
        <v>120</v>
      </c>
      <c r="X11" s="476"/>
      <c r="Y11" s="476"/>
      <c r="Z11" s="476"/>
      <c r="AA11" s="476"/>
      <c r="AB11" s="476"/>
      <c r="AC11" s="476"/>
      <c r="AD11" s="476"/>
      <c r="AE11" s="465"/>
      <c r="AF11" s="465"/>
      <c r="AG11" s="465"/>
      <c r="AH11" s="465"/>
      <c r="AI11" s="465"/>
      <c r="AJ11" s="465"/>
      <c r="AK11" s="465"/>
      <c r="AL11" s="280" t="s">
        <v>624</v>
      </c>
      <c r="AM11" s="280" t="s">
        <v>625</v>
      </c>
      <c r="AN11" s="281" t="s">
        <v>100</v>
      </c>
      <c r="AO11" s="280" t="s">
        <v>624</v>
      </c>
      <c r="AP11" s="280" t="s">
        <v>625</v>
      </c>
      <c r="AQ11" s="281" t="s">
        <v>100</v>
      </c>
      <c r="AR11" s="280" t="s">
        <v>624</v>
      </c>
      <c r="AS11" s="280" t="s">
        <v>625</v>
      </c>
      <c r="AT11" s="281" t="s">
        <v>100</v>
      </c>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V11" s="23"/>
    </row>
    <row r="12" spans="1:100" s="3" customFormat="1" ht="99.95" customHeight="1" x14ac:dyDescent="0.25">
      <c r="A12" s="461">
        <v>1</v>
      </c>
      <c r="B12" s="488" t="s">
        <v>247</v>
      </c>
      <c r="C12" s="488" t="s">
        <v>281</v>
      </c>
      <c r="D12" s="488" t="s">
        <v>282</v>
      </c>
      <c r="E12" s="489" t="str">
        <f>+IF(ISTEXT(D12)=TRUE,CONCATENATE(B12," por ",C12," debido a ",D12),"DILIGENCIE LAS CASILLAS ANTERIORES")</f>
        <v>Posibilidad de afectación Económico y Reputacional por afectaciones físicas y mentales del cuerpo de bomberos de Bucaramanga debido a desconocimiento y falta de participación por parte de los funcionarios en el programa de riesgo psicosocial</v>
      </c>
      <c r="F12" s="488" t="s">
        <v>121</v>
      </c>
      <c r="G12" s="485">
        <v>12</v>
      </c>
      <c r="H12" s="486" t="str">
        <f>IF(G12&lt;=0,"",IF(G12&lt;=2,"Muy Baja",IF(G12&lt;=24,"Baja",IF(G12&lt;=500,"Media",IF(G12&lt;=5000,"Alta","Muy Alta")))))</f>
        <v>Baja</v>
      </c>
      <c r="I12" s="481">
        <f>IF(H12="","",IF(H12="Muy Baja",0.2,IF(H12="Baja",0.4,IF(H12="Media",0.6,IF(H12="Alta",0.8,IF(H12="Muy Alta",1,))))))</f>
        <v>0.4</v>
      </c>
      <c r="J12" s="487" t="s">
        <v>187</v>
      </c>
      <c r="K12" s="481" t="str">
        <f ca="1">IF(NOT(ISERROR(MATCH(J12,'Tabla Impacto'!$B$221:$B$223,0))),'Tabla Impacto'!$F$223&amp;"Por favor no seleccionar los criterios de impacto(Afectación Económica o presupuestal y Pérdida Reputacional)",J12)</f>
        <v xml:space="preserve">     El riesgo afecta la imagen de la entidad internamente, de conocimiento general, nivel interno, de junta dircetiva y accionistas y/o de provedores</v>
      </c>
      <c r="L12" s="486" t="str">
        <f ca="1">IF(OR(K12='Tabla Impacto'!$C$11,K12='Tabla Impacto'!$D$11),"Leve",IF(OR(K12='Tabla Impacto'!$C$12,K12='Tabla Impacto'!$D$12),"Menor",IF(OR(K12='Tabla Impacto'!$C$13,K12='Tabla Impacto'!$D$13),"Moderado",IF(OR(K12='Tabla Impacto'!$C$14,K12='Tabla Impacto'!$D$14),"Mayor",IF(OR(K12='Tabla Impacto'!$C$15,K12='Tabla Impacto'!$D$15),"Catastrófico","")))))</f>
        <v>Menor</v>
      </c>
      <c r="M12" s="481">
        <f ca="1">IF(L12="","",IF(L12="Leve",0.2,IF(L12="Menor",0.4,IF(L12="Moderado",0.6,IF(L12="Mayor",0.8,IF(L12="Catastrófico",1,))))))</f>
        <v>0.4</v>
      </c>
      <c r="N12" s="482" t="str">
        <f ca="1">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Moderado</v>
      </c>
      <c r="O12" s="245">
        <v>1</v>
      </c>
      <c r="P12" s="254" t="s">
        <v>486</v>
      </c>
      <c r="Q12" s="246" t="str">
        <f>IF(OR(R12="Preventivo",R12="Detectivo"),"Probabilidad",IF(R12="Correctivo","Impacto",""))</f>
        <v>Probabilidad</v>
      </c>
      <c r="R12" s="255" t="s">
        <v>123</v>
      </c>
      <c r="S12" s="255" t="s">
        <v>124</v>
      </c>
      <c r="T12" s="256" t="str">
        <f>IF(AND(R12="Preventivo",S12="Automático"),"50%",IF(AND(R12="Preventivo",S12="Manual"),"40%",IF(AND(R12="Detectivo",S12="Automático"),"40%",IF(AND(R12="Detectivo",S12="Manual"),"30%",IF(AND(R12="Correctivo",S12="Automático"),"35%",IF(AND(R12="Correctivo",S12="Manual"),"25%",""))))))</f>
        <v>40%</v>
      </c>
      <c r="U12" s="255" t="s">
        <v>125</v>
      </c>
      <c r="V12" s="255" t="s">
        <v>126</v>
      </c>
      <c r="W12" s="255" t="s">
        <v>127</v>
      </c>
      <c r="X12" s="233">
        <f>IFERROR(IF(Q12="Probabilidad",(I12-(+I12*T12)),IF(Q12="Impacto",I12,"")),"")</f>
        <v>0.24</v>
      </c>
      <c r="Y12" s="234" t="str">
        <f>IFERROR(IF(X12="","",IF(X12&lt;=0.2,"Muy Baja",IF(X12&lt;=0.4,"Baja",IF(X12&lt;=0.6,"Media",IF(X12&lt;=0.8,"Alta","Muy Alta"))))),"")</f>
        <v>Baja</v>
      </c>
      <c r="Z12" s="232">
        <f>+X12</f>
        <v>0.24</v>
      </c>
      <c r="AA12" s="234" t="str">
        <f>IFERROR(IF(AB12="","",IF(AB12&lt;=0.2,"Leve",IF(AB12&lt;=0.4,"Menor",IF(AB12&lt;=0.6,"Moderado",IF(AB12&lt;=0.8,"Mayor","Catastrófico"))))),"")</f>
        <v>Leve</v>
      </c>
      <c r="AB12" s="233">
        <f>IFERROR(IF(Q13="Impacto",(M13-(+M13*T13)),IF(Q13="Probabilidad",M13,"")),"")</f>
        <v>0</v>
      </c>
      <c r="AC12" s="257"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Bajo</v>
      </c>
      <c r="AD12" s="231" t="s">
        <v>128</v>
      </c>
      <c r="AE12" s="236" t="s">
        <v>487</v>
      </c>
      <c r="AF12" s="236" t="s">
        <v>488</v>
      </c>
      <c r="AG12" s="237">
        <v>45689</v>
      </c>
      <c r="AH12" s="237">
        <v>46022</v>
      </c>
      <c r="AI12" s="253">
        <v>45782</v>
      </c>
      <c r="AJ12" s="106" t="s">
        <v>555</v>
      </c>
      <c r="AK12" s="144"/>
      <c r="AL12" s="274">
        <v>1</v>
      </c>
      <c r="AM12" s="274">
        <v>1</v>
      </c>
      <c r="AN12" s="277">
        <f>+AM12/AL12</f>
        <v>1</v>
      </c>
      <c r="AO12" s="274"/>
      <c r="AP12" s="274"/>
      <c r="AQ12" s="277" t="e">
        <f>+AP12/AO12</f>
        <v>#DIV/0!</v>
      </c>
      <c r="AR12" s="274"/>
      <c r="AS12" s="274"/>
      <c r="AT12" s="277" t="e">
        <f>+AS12/AR12</f>
        <v>#DIV/0!</v>
      </c>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row>
    <row r="13" spans="1:100" s="158" customFormat="1" ht="94.5" customHeight="1" x14ac:dyDescent="0.25">
      <c r="A13" s="461"/>
      <c r="B13" s="488"/>
      <c r="C13" s="488"/>
      <c r="D13" s="488"/>
      <c r="E13" s="489"/>
      <c r="F13" s="488"/>
      <c r="G13" s="485"/>
      <c r="H13" s="486"/>
      <c r="I13" s="481"/>
      <c r="J13" s="487"/>
      <c r="K13" s="481"/>
      <c r="L13" s="486"/>
      <c r="M13" s="481"/>
      <c r="N13" s="482"/>
      <c r="O13" s="461">
        <v>2</v>
      </c>
      <c r="P13" s="462" t="s">
        <v>283</v>
      </c>
      <c r="Q13" s="483" t="s">
        <v>133</v>
      </c>
      <c r="R13" s="479" t="s">
        <v>129</v>
      </c>
      <c r="S13" s="479" t="s">
        <v>124</v>
      </c>
      <c r="T13" s="491" t="str">
        <f>IF(AND(R13="Preventivo",S13="Automático"),"50%",IF(AND(R13="Preventivo",S13="Manual"),"40%",IF(AND(R13="Detectivo",S13="Automático"),"40%",IF(AND(R13="Detectivo",S13="Manual"),"30%",IF(AND(R13="Correctivo",S13="Automático"),"35%",IF(AND(R13="Correctivo",S13="Manual"),"25%",""))))))</f>
        <v>30%</v>
      </c>
      <c r="U13" s="479" t="s">
        <v>125</v>
      </c>
      <c r="V13" s="479" t="s">
        <v>126</v>
      </c>
      <c r="W13" s="479" t="s">
        <v>127</v>
      </c>
      <c r="X13" s="480">
        <f>IFERROR(IF(Q13="Probabilidad",(I13-(+I13*T13)),IF(Q13="Impacto",I13,"")),"")</f>
        <v>0</v>
      </c>
      <c r="Y13" s="495" t="str">
        <f>IFERROR(IF(X13="","",IF(X13&lt;=0.2,"Muy Baja",IF(X13&lt;=0.4,"Baja",IF(X13&lt;=0.6,"Media",IF(X13&lt;=0.8,"Alta","Muy Alta"))))),"")</f>
        <v>Muy Baja</v>
      </c>
      <c r="Z13" s="478">
        <f>+X13</f>
        <v>0</v>
      </c>
      <c r="AA13" s="492" t="str">
        <f>IFERROR(IF(AB13="","",IF(AB13&lt;=0.2,"Leve",IF(AB13&lt;=0.4,"Menor",IF(AB13&lt;=0.6,"Moderado",IF(AB13&lt;=0.8,"Mayor","Catastrófico"))))),"")</f>
        <v>Leve</v>
      </c>
      <c r="AB13" s="478">
        <f>IFERROR(IF(Q13="Impacto",(M13-(+M13*T13)),IF(Q13="Probabilidad",M13,"")),"")</f>
        <v>0</v>
      </c>
      <c r="AC13" s="493"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Bajo</v>
      </c>
      <c r="AD13" s="231" t="s">
        <v>223</v>
      </c>
      <c r="AE13" s="149" t="s">
        <v>284</v>
      </c>
      <c r="AF13" s="236" t="s">
        <v>285</v>
      </c>
      <c r="AG13" s="237">
        <v>45717</v>
      </c>
      <c r="AH13" s="237">
        <v>46022</v>
      </c>
      <c r="AI13" s="253">
        <v>45782</v>
      </c>
      <c r="AJ13" s="244" t="s">
        <v>556</v>
      </c>
      <c r="AK13" s="251"/>
      <c r="AL13" s="274">
        <v>4</v>
      </c>
      <c r="AM13" s="274">
        <v>3</v>
      </c>
      <c r="AN13" s="277">
        <f t="shared" ref="AN13:AN20" si="0">+AM13/AL13</f>
        <v>0.75</v>
      </c>
      <c r="AO13" s="274">
        <v>4</v>
      </c>
      <c r="AP13" s="274"/>
      <c r="AQ13" s="277">
        <f t="shared" ref="AQ13:AQ20" si="1">+AP13/AO13</f>
        <v>0</v>
      </c>
      <c r="AR13" s="274">
        <v>4</v>
      </c>
      <c r="AS13" s="274"/>
      <c r="AT13" s="277">
        <f t="shared" ref="AT13:AT20" si="2">+AS13/AR13</f>
        <v>0</v>
      </c>
    </row>
    <row r="14" spans="1:100" s="158" customFormat="1" ht="94.5" customHeight="1" x14ac:dyDescent="0.25">
      <c r="A14" s="461"/>
      <c r="B14" s="488"/>
      <c r="C14" s="488"/>
      <c r="D14" s="488"/>
      <c r="E14" s="489"/>
      <c r="F14" s="488"/>
      <c r="G14" s="485"/>
      <c r="H14" s="486"/>
      <c r="I14" s="481"/>
      <c r="J14" s="487"/>
      <c r="K14" s="481"/>
      <c r="L14" s="486"/>
      <c r="M14" s="481"/>
      <c r="N14" s="482"/>
      <c r="O14" s="461"/>
      <c r="P14" s="462"/>
      <c r="Q14" s="483"/>
      <c r="R14" s="479"/>
      <c r="S14" s="479"/>
      <c r="T14" s="491"/>
      <c r="U14" s="479"/>
      <c r="V14" s="479"/>
      <c r="W14" s="479"/>
      <c r="X14" s="480"/>
      <c r="Y14" s="495"/>
      <c r="Z14" s="478"/>
      <c r="AA14" s="492"/>
      <c r="AB14" s="478"/>
      <c r="AC14" s="493"/>
      <c r="AD14" s="231" t="s">
        <v>223</v>
      </c>
      <c r="AE14" s="149" t="s">
        <v>286</v>
      </c>
      <c r="AF14" s="258" t="s">
        <v>285</v>
      </c>
      <c r="AG14" s="237">
        <v>45839</v>
      </c>
      <c r="AH14" s="253" t="s">
        <v>287</v>
      </c>
      <c r="AI14" s="253">
        <v>45782</v>
      </c>
      <c r="AJ14" s="244" t="s">
        <v>556</v>
      </c>
      <c r="AK14" s="251"/>
      <c r="AL14" s="274">
        <v>1</v>
      </c>
      <c r="AM14" s="274">
        <v>1</v>
      </c>
      <c r="AN14" s="277">
        <f t="shared" si="0"/>
        <v>1</v>
      </c>
      <c r="AO14" s="274">
        <v>1</v>
      </c>
      <c r="AP14" s="274"/>
      <c r="AQ14" s="277">
        <f t="shared" si="1"/>
        <v>0</v>
      </c>
      <c r="AR14" s="274">
        <v>1</v>
      </c>
      <c r="AS14" s="274"/>
      <c r="AT14" s="277">
        <f t="shared" si="2"/>
        <v>0</v>
      </c>
    </row>
    <row r="15" spans="1:100" s="3" customFormat="1" ht="99.95" customHeight="1" x14ac:dyDescent="0.25">
      <c r="A15" s="244" t="s">
        <v>433</v>
      </c>
      <c r="B15" s="223" t="s">
        <v>245</v>
      </c>
      <c r="C15" s="223" t="s">
        <v>434</v>
      </c>
      <c r="D15" s="223" t="s">
        <v>435</v>
      </c>
      <c r="E15" s="224" t="str">
        <f>+IF(ISTEXT(D15)=TRUE,CONCATENATE(B15," por ",C15," debido a ",D15),"DILIGENCIE LAS CASILLAS ANTERIORES")</f>
        <v>Posibilidad de afectación Económico por Pago de viáticos sin justificar de acuerdo con el procedimiento debido a Incumplimiento de transparencia, planeación, economía y demás principios propios de la Administración.</v>
      </c>
      <c r="F15" s="223" t="s">
        <v>121</v>
      </c>
      <c r="G15" s="144">
        <v>24</v>
      </c>
      <c r="H15" s="225" t="str">
        <f>IF(G15&lt;=0,"",IF(G15&lt;=2,"Muy Baja",IF(G15&lt;=24,"Baja",IF(G15&lt;=500,"Media",IF(G15&lt;=5000,"Alta","Muy Alta")))))</f>
        <v>Baja</v>
      </c>
      <c r="I15" s="226">
        <f>IF(H15="","",IF(H15="Muy Baja",0.2,IF(H15="Baja",0.4,IF(H15="Media",0.6,IF(H15="Alta",0.8,IF(H15="Muy Alta",1,))))))</f>
        <v>0.4</v>
      </c>
      <c r="J15" s="227" t="s">
        <v>122</v>
      </c>
      <c r="K15" s="226" t="str">
        <f ca="1">IF(NOT(ISERROR(MATCH(J15,'Tabla Impacto'!$B$221:$B$223,0))),'Tabla Impacto'!$F$223&amp;"Por favor no seleccionar los criterios de impacto(Afectación Económica o presupuestal y Pérdida Reputacional)",J15)</f>
        <v xml:space="preserve">     Entre 10 y 50 SMLMV </v>
      </c>
      <c r="L15" s="225" t="str">
        <f ca="1">IF(OR(K15='Tabla Impacto'!$C$11,K15='Tabla Impacto'!$D$11),"Leve",IF(OR(K15='Tabla Impacto'!$C$12,K15='Tabla Impacto'!$D$12),"Menor",IF(OR(K15='Tabla Impacto'!$C$13,K15='Tabla Impacto'!$D$13),"Moderado",IF(OR(K15='Tabla Impacto'!$C$14,K15='Tabla Impacto'!$D$14),"Mayor",IF(OR(K15='Tabla Impacto'!$C$15,K15='Tabla Impacto'!$D$15),"Catastrófico","")))))</f>
        <v>Menor</v>
      </c>
      <c r="M15" s="226">
        <f ca="1">IF(L15="","",IF(L15="Leve",0.2,IF(L15="Menor",0.4,IF(L15="Moderado",0.6,IF(L15="Mayor",0.8,IF(L15="Catastrófico",1,))))))</f>
        <v>0.4</v>
      </c>
      <c r="N15" s="228" t="str">
        <f ca="1">IF(OR(AND(H15="Muy Baja",L15="Leve"),AND(H15="Muy Baja",L15="Menor"),AND(H15="Baja",L15="Leve")),"Bajo",IF(OR(AND(H15="Muy baja",L15="Moderado"),AND(H15="Baja",L15="Menor"),AND(H15="Baja",L15="Moderado"),AND(H15="Media",L15="Leve"),AND(H15="Media",L15="Menor"),AND(H15="Media",L15="Moderado"),AND(H15="Alta",L15="Leve"),AND(H15="Alta",L15="Menor")),"Moderado",IF(OR(AND(H15="Muy Baja",L15="Mayor"),AND(H15="Baja",L15="Mayor"),AND(H15="Media",L15="Mayor"),AND(H15="Alta",L15="Moderado"),AND(H15="Alta",L15="Mayor"),AND(H15="Muy Alta",L15="Leve"),AND(H15="Muy Alta",L15="Menor"),AND(H15="Muy Alta",L15="Moderado"),AND(H15="Muy Alta",L15="Mayor")),"Alto",IF(OR(AND(H15="Muy Baja",L15="Catastrófico"),AND(H15="Baja",L15="Catastrófico"),AND(H15="Media",L15="Catastrófico"),AND(H15="Alta",L15="Catastrófico"),AND(H15="Muy Alta",L15="Catastrófico")),"Extremo",""))))</f>
        <v>Moderado</v>
      </c>
      <c r="O15" s="245">
        <v>1</v>
      </c>
      <c r="P15" s="254" t="s">
        <v>491</v>
      </c>
      <c r="Q15" s="246" t="str">
        <f>IF(OR(R15="Preventivo",R15="Detectivo"),"Probabilidad",IF(R15="Correctivo","Impacto",""))</f>
        <v>Probabilidad</v>
      </c>
      <c r="R15" s="255" t="s">
        <v>123</v>
      </c>
      <c r="S15" s="255" t="s">
        <v>124</v>
      </c>
      <c r="T15" s="256" t="str">
        <f>IF(AND(R15="Preventivo",S15="Automático"),"50%",IF(AND(R15="Preventivo",S15="Manual"),"40%",IF(AND(R15="Detectivo",S15="Automático"),"40%",IF(AND(R15="Detectivo",S15="Manual"),"30%",IF(AND(R15="Correctivo",S15="Automático"),"35%",IF(AND(R15="Correctivo",S15="Manual"),"25%",""))))))</f>
        <v>40%</v>
      </c>
      <c r="U15" s="255" t="s">
        <v>213</v>
      </c>
      <c r="V15" s="255" t="s">
        <v>126</v>
      </c>
      <c r="W15" s="255" t="s">
        <v>127</v>
      </c>
      <c r="X15" s="233">
        <f>IFERROR(IF(Q15="Probabilidad",(I15-(+I15*T15)),IF(Q15="Impacto",I15,"")),"")</f>
        <v>0.24</v>
      </c>
      <c r="Y15" s="234" t="str">
        <f>IFERROR(IF(X15="","",IF(X15&lt;=0.2,"Muy Baja",IF(X15&lt;=0.4,"Baja",IF(X15&lt;=0.6,"Media",IF(X15&lt;=0.8,"Alta","Muy Alta"))))),"")</f>
        <v>Baja</v>
      </c>
      <c r="Z15" s="247">
        <f>+X15</f>
        <v>0.24</v>
      </c>
      <c r="AA15" s="249" t="str">
        <f ca="1">IFERROR(IF(AB15="","",IF(AB15&lt;=0.2,"Leve",IF(AB15&lt;=0.4,"Menor",IF(AB15&lt;=0.6,"Moderado",IF(AB15&lt;=0.8,"Mayor","Catastrófico"))))),"")</f>
        <v>Menor</v>
      </c>
      <c r="AB15" s="247">
        <f ca="1">IFERROR(IF(Q15="Impacto",(M15-(+M15*T15)),IF(Q15="Probabilidad",M15,"")),"")</f>
        <v>0.4</v>
      </c>
      <c r="AC15" s="250" t="str">
        <f ca="1">IFERROR(IF(OR(AND(Y15="Muy Baja",AA15="Leve"),AND(Y15="Muy Baja",AA15="Menor"),AND(Y15="Baja",AA15="Leve")),"Bajo",IF(OR(AND(Y15="Muy baja",AA15="Moderado"),AND(Y15="Baja",AA15="Menor"),AND(Y15="Baja",AA15="Moderado"),AND(Y15="Media",AA15="Leve"),AND(Y15="Media",AA15="Menor"),AND(Y15="Media",AA15="Moderado"),AND(Y15="Alta",AA15="Leve"),AND(Y15="Alta",AA15="Menor")),"Moderado",IF(OR(AND(Y15="Muy Baja",AA15="Mayor"),AND(Y15="Baja",AA15="Mayor"),AND(Y15="Media",AA15="Mayor"),AND(Y15="Alta",AA15="Moderado"),AND(Y15="Alta",AA15="Mayor"),AND(Y15="Muy Alta",AA15="Leve"),AND(Y15="Muy Alta",AA15="Menor"),AND(Y15="Muy Alta",AA15="Moderado"),AND(Y15="Muy Alta",AA15="Mayor")),"Alto",IF(OR(AND(Y15="Muy Baja",AA15="Catastrófico"),AND(Y15="Baja",AA15="Catastrófico"),AND(Y15="Media",AA15="Catastrófico"),AND(Y15="Alta",AA15="Catastrófico"),AND(Y15="Muy Alta",AA15="Catastrófico")),"Extremo","")))),"")</f>
        <v>Moderado</v>
      </c>
      <c r="AD15" s="231" t="s">
        <v>128</v>
      </c>
      <c r="AE15" s="236" t="s">
        <v>436</v>
      </c>
      <c r="AF15" s="236" t="s">
        <v>489</v>
      </c>
      <c r="AG15" s="237">
        <v>45689</v>
      </c>
      <c r="AH15" s="237">
        <v>46022</v>
      </c>
      <c r="AI15" s="253">
        <v>45782</v>
      </c>
      <c r="AJ15" s="223" t="s">
        <v>561</v>
      </c>
      <c r="AK15" s="144"/>
      <c r="AL15" s="274">
        <v>1</v>
      </c>
      <c r="AM15" s="274">
        <v>1</v>
      </c>
      <c r="AN15" s="277">
        <f t="shared" si="0"/>
        <v>1</v>
      </c>
      <c r="AO15" s="274">
        <v>1</v>
      </c>
      <c r="AP15" s="274"/>
      <c r="AQ15" s="277">
        <f t="shared" si="1"/>
        <v>0</v>
      </c>
      <c r="AR15" s="274">
        <v>1</v>
      </c>
      <c r="AS15" s="274"/>
      <c r="AT15" s="277">
        <f t="shared" si="2"/>
        <v>0</v>
      </c>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row>
    <row r="16" spans="1:100" s="3" customFormat="1" ht="99.95" customHeight="1" x14ac:dyDescent="0.25">
      <c r="A16" s="244" t="s">
        <v>418</v>
      </c>
      <c r="B16" s="223" t="s">
        <v>245</v>
      </c>
      <c r="C16" s="223" t="s">
        <v>437</v>
      </c>
      <c r="D16" s="223" t="s">
        <v>438</v>
      </c>
      <c r="E16" s="224" t="str">
        <f>+IF(ISTEXT(D16)=TRUE,CONCATENATE(B16," por ",C16," debido a ",D16),"DILIGENCIE LAS CASILLAS ANTERIORES")</f>
        <v>Posibilidad de afectación Económico por Recobros de incapacidades debido a Debilidades en la gestión de controles operativos internos y seguimiento de las incapacidades.</v>
      </c>
      <c r="F16" s="223" t="s">
        <v>121</v>
      </c>
      <c r="G16" s="144">
        <v>24</v>
      </c>
      <c r="H16" s="225" t="str">
        <f>IF(G16&lt;=0,"",IF(G16&lt;=2,"Muy Baja",IF(G16&lt;=24,"Baja",IF(G16&lt;=500,"Media",IF(G16&lt;=5000,"Alta","Muy Alta")))))</f>
        <v>Baja</v>
      </c>
      <c r="I16" s="226">
        <f>IF(H16="","",IF(H16="Muy Baja",0.2,IF(H16="Baja",0.4,IF(H16="Media",0.6,IF(H16="Alta",0.8,IF(H16="Muy Alta",1,))))))</f>
        <v>0.4</v>
      </c>
      <c r="J16" s="227" t="s">
        <v>131</v>
      </c>
      <c r="K16" s="226" t="str">
        <f ca="1">IF(NOT(ISERROR(MATCH(J16,'Tabla Impacto'!$B$221:$B$223,0))),'Tabla Impacto'!$F$223&amp;"Por favor no seleccionar los criterios de impacto(Afectación Económica o presupuestal y Pérdida Reputacional)",J16)</f>
        <v xml:space="preserve">     Entre 100 y 500 SMLMV </v>
      </c>
      <c r="L16" s="225" t="str">
        <f ca="1">IF(OR(K16='Tabla Impacto'!$C$11,K16='Tabla Impacto'!$D$11),"Leve",IF(OR(K16='Tabla Impacto'!$C$12,K16='Tabla Impacto'!$D$12),"Menor",IF(OR(K16='Tabla Impacto'!$C$13,K16='Tabla Impacto'!$D$13),"Moderado",IF(OR(K16='Tabla Impacto'!$C$14,K16='Tabla Impacto'!$D$14),"Mayor",IF(OR(K16='Tabla Impacto'!$C$15,K16='Tabla Impacto'!$D$15),"Catastrófico","")))))</f>
        <v>Mayor</v>
      </c>
      <c r="M16" s="226">
        <f ca="1">IF(L16="","",IF(L16="Leve",0.2,IF(L16="Menor",0.4,IF(L16="Moderado",0.6,IF(L16="Mayor",0.8,IF(L16="Catastrófico",1,))))))</f>
        <v>0.8</v>
      </c>
      <c r="N16" s="228"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Alto</v>
      </c>
      <c r="O16" s="245">
        <v>1</v>
      </c>
      <c r="P16" s="254" t="s">
        <v>492</v>
      </c>
      <c r="Q16" s="246" t="str">
        <f>IF(OR(R16="Preventivo",R16="Detectivo"),"Probabilidad",IF(R16="Correctivo","Impacto",""))</f>
        <v>Impacto</v>
      </c>
      <c r="R16" s="255" t="s">
        <v>205</v>
      </c>
      <c r="S16" s="255" t="s">
        <v>124</v>
      </c>
      <c r="T16" s="256" t="str">
        <f>IF(AND(R16="Preventivo",S16="Automático"),"50%",IF(AND(R16="Preventivo",S16="Manual"),"40%",IF(AND(R16="Detectivo",S16="Automático"),"40%",IF(AND(R16="Detectivo",S16="Manual"),"30%",IF(AND(R16="Correctivo",S16="Automático"),"35%",IF(AND(R16="Correctivo",S16="Manual"),"25%",""))))))</f>
        <v>25%</v>
      </c>
      <c r="U16" s="255" t="s">
        <v>125</v>
      </c>
      <c r="V16" s="255" t="s">
        <v>126</v>
      </c>
      <c r="W16" s="255" t="s">
        <v>127</v>
      </c>
      <c r="X16" s="233">
        <f>IFERROR(IF(Q16="Probabilidad",(I16-(+I16*T16)),IF(Q16="Impacto",I16,"")),"")</f>
        <v>0.4</v>
      </c>
      <c r="Y16" s="234" t="str">
        <f>IFERROR(IF(X16="","",IF(X16&lt;=0.2,"Muy Baja",IF(X16&lt;=0.4,"Baja",IF(X16&lt;=0.6,"Media",IF(X16&lt;=0.8,"Alta","Muy Alta"))))),"")</f>
        <v>Baja</v>
      </c>
      <c r="Z16" s="247">
        <f>+X16</f>
        <v>0.4</v>
      </c>
      <c r="AA16" s="249" t="str">
        <f ca="1">IFERROR(IF(AB16="","",IF(AB16&lt;=0.2,"Leve",IF(AB16&lt;=0.4,"Menor",IF(AB16&lt;=0.6,"Moderado",IF(AB16&lt;=0.8,"Mayor","Catastrófico"))))),"")</f>
        <v>Moderado</v>
      </c>
      <c r="AB16" s="247">
        <f ca="1">IFERROR(IF(Q16="Impacto",(M16-(+M16*T16)),IF(Q16="Probabilidad",M16,"")),"")</f>
        <v>0.60000000000000009</v>
      </c>
      <c r="AC16" s="250"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Moderado</v>
      </c>
      <c r="AD16" s="231" t="s">
        <v>128</v>
      </c>
      <c r="AE16" s="236" t="s">
        <v>439</v>
      </c>
      <c r="AF16" s="236" t="s">
        <v>490</v>
      </c>
      <c r="AG16" s="237">
        <v>45689</v>
      </c>
      <c r="AH16" s="237">
        <v>46022</v>
      </c>
      <c r="AI16" s="253">
        <v>45782</v>
      </c>
      <c r="AJ16" s="106" t="s">
        <v>557</v>
      </c>
      <c r="AK16" s="144"/>
      <c r="AL16" s="274"/>
      <c r="AM16" s="274"/>
      <c r="AN16" s="277" t="e">
        <f t="shared" si="0"/>
        <v>#DIV/0!</v>
      </c>
      <c r="AO16" s="274">
        <v>1</v>
      </c>
      <c r="AP16" s="274"/>
      <c r="AQ16" s="277">
        <f t="shared" si="1"/>
        <v>0</v>
      </c>
      <c r="AR16" s="274">
        <v>1</v>
      </c>
      <c r="AS16" s="274"/>
      <c r="AT16" s="277">
        <f t="shared" si="2"/>
        <v>0</v>
      </c>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24"/>
      <c r="BX16" s="24"/>
      <c r="BY16" s="24"/>
      <c r="BZ16" s="24"/>
      <c r="CA16" s="24"/>
      <c r="CB16" s="24"/>
      <c r="CC16" s="24"/>
      <c r="CD16" s="24"/>
      <c r="CE16" s="24"/>
      <c r="CF16" s="24"/>
      <c r="CG16" s="24"/>
      <c r="CH16" s="24"/>
      <c r="CI16" s="24"/>
      <c r="CJ16" s="24"/>
      <c r="CK16" s="24"/>
      <c r="CL16" s="24"/>
      <c r="CM16" s="24"/>
      <c r="CN16" s="24"/>
      <c r="CO16" s="24"/>
      <c r="CP16" s="24"/>
      <c r="CQ16" s="24"/>
      <c r="CR16" s="24"/>
      <c r="CS16" s="24"/>
      <c r="CT16" s="24"/>
      <c r="CU16" s="24"/>
      <c r="CV16" s="24"/>
    </row>
    <row r="17" spans="1:100" s="3" customFormat="1" ht="99.95" customHeight="1" x14ac:dyDescent="0.25">
      <c r="A17" s="244" t="s">
        <v>420</v>
      </c>
      <c r="B17" s="223" t="s">
        <v>245</v>
      </c>
      <c r="C17" s="223" t="s">
        <v>440</v>
      </c>
      <c r="D17" s="223" t="s">
        <v>441</v>
      </c>
      <c r="E17" s="224" t="str">
        <f>+IF(ISTEXT(D17)=TRUE,CONCATENATE(B17," por ",C17," debido a ",D17),"DILIGENCIE LAS CASILLAS ANTERIORES")</f>
        <v>Posibilidad de afectación Económico por Mayores valores pagados en la nómina debido a Inconsistencias en la información reportada en el software de nómina de la entidad.</v>
      </c>
      <c r="F17" s="223" t="s">
        <v>121</v>
      </c>
      <c r="G17" s="144">
        <v>24</v>
      </c>
      <c r="H17" s="225" t="str">
        <f>IF(G17&lt;=0,"",IF(G17&lt;=2,"Muy Baja",IF(G17&lt;=24,"Baja",IF(G17&lt;=500,"Media",IF(G17&lt;=5000,"Alta","Muy Alta")))))</f>
        <v>Baja</v>
      </c>
      <c r="I17" s="226">
        <f>IF(H17="","",IF(H17="Muy Baja",0.2,IF(H17="Baja",0.4,IF(H17="Media",0.6,IF(H17="Alta",0.8,IF(H17="Muy Alta",1,))))))</f>
        <v>0.4</v>
      </c>
      <c r="J17" s="227" t="s">
        <v>188</v>
      </c>
      <c r="K17" s="226" t="str">
        <f ca="1">IF(NOT(ISERROR(MATCH(J17,'Tabla Impacto'!$B$221:$B$223,0))),'Tabla Impacto'!$F$223&amp;"Por favor no seleccionar los criterios de impacto(Afectación Económica o presupuestal y Pérdida Reputacional)",J17)</f>
        <v xml:space="preserve">     Entre 50 y 100 SMLMV </v>
      </c>
      <c r="L17" s="225" t="str">
        <f ca="1">IF(OR(K17='Tabla Impacto'!$C$11,K17='Tabla Impacto'!$D$11),"Leve",IF(OR(K17='Tabla Impacto'!$C$12,K17='Tabla Impacto'!$D$12),"Menor",IF(OR(K17='Tabla Impacto'!$C$13,K17='Tabla Impacto'!$D$13),"Moderado",IF(OR(K17='Tabla Impacto'!$C$14,K17='Tabla Impacto'!$D$14),"Mayor",IF(OR(K17='Tabla Impacto'!$C$15,K17='Tabla Impacto'!$D$15),"Catastrófico","")))))</f>
        <v>Moderado</v>
      </c>
      <c r="M17" s="226">
        <f ca="1">IF(L17="","",IF(L17="Leve",0.2,IF(L17="Menor",0.4,IF(L17="Moderado",0.6,IF(L17="Mayor",0.8,IF(L17="Catastrófico",1,))))))</f>
        <v>0.6</v>
      </c>
      <c r="N17" s="228" t="str">
        <f ca="1">IF(OR(AND(H17="Muy Baja",L17="Leve"),AND(H17="Muy Baja",L17="Menor"),AND(H17="Baja",L17="Leve")),"Bajo",IF(OR(AND(H17="Muy baja",L17="Moderado"),AND(H17="Baja",L17="Menor"),AND(H17="Baja",L17="Moderado"),AND(H17="Media",L17="Leve"),AND(H17="Media",L17="Menor"),AND(H17="Media",L17="Moderado"),AND(H17="Alta",L17="Leve"),AND(H17="Alta",L17="Menor")),"Moderado",IF(OR(AND(H17="Muy Baja",L17="Mayor"),AND(H17="Baja",L17="Mayor"),AND(H17="Media",L17="Mayor"),AND(H17="Alta",L17="Moderado"),AND(H17="Alta",L17="Mayor"),AND(H17="Muy Alta",L17="Leve"),AND(H17="Muy Alta",L17="Menor"),AND(H17="Muy Alta",L17="Moderado"),AND(H17="Muy Alta",L17="Mayor")),"Alto",IF(OR(AND(H17="Muy Baja",L17="Catastrófico"),AND(H17="Baja",L17="Catastrófico"),AND(H17="Media",L17="Catastrófico"),AND(H17="Alta",L17="Catastrófico"),AND(H17="Muy Alta",L17="Catastrófico")),"Extremo",""))))</f>
        <v>Moderado</v>
      </c>
      <c r="O17" s="245">
        <v>1</v>
      </c>
      <c r="P17" s="254" t="s">
        <v>493</v>
      </c>
      <c r="Q17" s="246" t="str">
        <f>IF(OR(R17="Preventivo",R17="Detectivo"),"Probabilidad",IF(R17="Correctivo","Impacto",""))</f>
        <v>Impacto</v>
      </c>
      <c r="R17" s="255" t="s">
        <v>205</v>
      </c>
      <c r="S17" s="255" t="s">
        <v>124</v>
      </c>
      <c r="T17" s="256" t="str">
        <f>IF(AND(R17="Preventivo",S17="Automático"),"50%",IF(AND(R17="Preventivo",S17="Manual"),"40%",IF(AND(R17="Detectivo",S17="Automático"),"40%",IF(AND(R17="Detectivo",S17="Manual"),"30%",IF(AND(R17="Correctivo",S17="Automático"),"35%",IF(AND(R17="Correctivo",S17="Manual"),"25%",""))))))</f>
        <v>25%</v>
      </c>
      <c r="U17" s="255" t="s">
        <v>125</v>
      </c>
      <c r="V17" s="255" t="s">
        <v>126</v>
      </c>
      <c r="W17" s="255" t="s">
        <v>127</v>
      </c>
      <c r="X17" s="233">
        <f>IFERROR(IF(Q17="Probabilidad",(I17-(+I17*T17)),IF(Q17="Impacto",I17,"")),"")</f>
        <v>0.4</v>
      </c>
      <c r="Y17" s="234" t="str">
        <f>IFERROR(IF(X17="","",IF(X17&lt;=0.2,"Muy Baja",IF(X17&lt;=0.4,"Baja",IF(X17&lt;=0.6,"Media",IF(X17&lt;=0.8,"Alta","Muy Alta"))))),"")</f>
        <v>Baja</v>
      </c>
      <c r="Z17" s="247">
        <f>+X17</f>
        <v>0.4</v>
      </c>
      <c r="AA17" s="249" t="str">
        <f ca="1">IFERROR(IF(AB17="","",IF(AB17&lt;=0.2,"Leve",IF(AB17&lt;=0.4,"Menor",IF(AB17&lt;=0.6,"Moderado",IF(AB17&lt;=0.8,"Mayor","Catastrófico"))))),"")</f>
        <v>Moderado</v>
      </c>
      <c r="AB17" s="247">
        <f ca="1">IFERROR(IF(Q17="Impacto",(M17-(+M17*T17)),IF(Q17="Probabilidad",M17,"")),"")</f>
        <v>0.44999999999999996</v>
      </c>
      <c r="AC17" s="250" t="str">
        <f ca="1">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Moderado</v>
      </c>
      <c r="AD17" s="231" t="s">
        <v>128</v>
      </c>
      <c r="AE17" s="236" t="s">
        <v>494</v>
      </c>
      <c r="AF17" s="236" t="s">
        <v>495</v>
      </c>
      <c r="AG17" s="237">
        <v>45658</v>
      </c>
      <c r="AH17" s="237">
        <v>46022</v>
      </c>
      <c r="AI17" s="253">
        <v>45782</v>
      </c>
      <c r="AJ17" s="106" t="s">
        <v>558</v>
      </c>
      <c r="AK17" s="144"/>
      <c r="AL17" s="278">
        <v>4</v>
      </c>
      <c r="AM17" s="278">
        <v>4</v>
      </c>
      <c r="AN17" s="277">
        <f t="shared" si="0"/>
        <v>1</v>
      </c>
      <c r="AO17" s="278">
        <v>4</v>
      </c>
      <c r="AP17" s="278"/>
      <c r="AQ17" s="277">
        <f t="shared" si="1"/>
        <v>0</v>
      </c>
      <c r="AR17" s="278">
        <v>4</v>
      </c>
      <c r="AS17" s="278"/>
      <c r="AT17" s="277">
        <f t="shared" si="2"/>
        <v>0</v>
      </c>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4"/>
      <c r="CH17" s="24"/>
      <c r="CI17" s="24"/>
      <c r="CJ17" s="24"/>
      <c r="CK17" s="24"/>
      <c r="CL17" s="24"/>
      <c r="CM17" s="24"/>
      <c r="CN17" s="24"/>
      <c r="CO17" s="24"/>
      <c r="CP17" s="24"/>
      <c r="CQ17" s="24"/>
      <c r="CR17" s="24"/>
      <c r="CS17" s="24"/>
      <c r="CT17" s="24"/>
      <c r="CU17" s="24"/>
      <c r="CV17" s="24"/>
    </row>
    <row r="18" spans="1:100" s="3" customFormat="1" ht="128.1" customHeight="1" x14ac:dyDescent="0.25">
      <c r="A18" s="244" t="s">
        <v>421</v>
      </c>
      <c r="B18" s="223" t="s">
        <v>245</v>
      </c>
      <c r="C18" s="223" t="s">
        <v>496</v>
      </c>
      <c r="D18" s="223" t="s">
        <v>497</v>
      </c>
      <c r="E18" s="224" t="str">
        <f>+IF(ISTEXT(D18)=TRUE,CONCATENATE(B18," por ",C18," debido a ",D18),"DILIGENCIE LAS CASILLAS ANTERIORES")</f>
        <v>Posibilidad de afectación Económico por Errores en la demora en el pago de las prestaciones sociales de personal que se retira de la planta de empleados de Bomberos de Bucaramanga debido a Ausencia de controles preventivos y detectivos en el proceso de liquidación y pago</v>
      </c>
      <c r="F18" s="223" t="s">
        <v>121</v>
      </c>
      <c r="G18" s="144">
        <v>24</v>
      </c>
      <c r="H18" s="225" t="str">
        <f>IF(G18&lt;=0,"",IF(G18&lt;=2,"Muy Baja",IF(G18&lt;=24,"Baja",IF(G18&lt;=500,"Media",IF(G18&lt;=5000,"Alta","Muy Alta")))))</f>
        <v>Baja</v>
      </c>
      <c r="I18" s="226">
        <f>IF(H18="","",IF(H18="Muy Baja",0.2,IF(H18="Baja",0.4,IF(H18="Media",0.6,IF(H18="Alta",0.8,IF(H18="Muy Alta",1,))))))</f>
        <v>0.4</v>
      </c>
      <c r="J18" s="227" t="s">
        <v>184</v>
      </c>
      <c r="K18" s="226" t="str">
        <f ca="1">IF(NOT(ISERROR(MATCH(J18,'Tabla Impacto'!$B$221:$B$223,0))),'Tabla Impacto'!$F$223&amp;"Por favor no seleccionar los criterios de impacto(Afectación Económica o presupuestal y Pérdida Reputacional)",J18)</f>
        <v xml:space="preserve">     Afectación menor a 10 SMLMV .</v>
      </c>
      <c r="L18" s="225" t="str">
        <f ca="1">IF(OR(K18='Tabla Impacto'!$C$11,K18='Tabla Impacto'!$D$11),"Leve",IF(OR(K18='Tabla Impacto'!$C$12,K18='Tabla Impacto'!$D$12),"Menor",IF(OR(K18='Tabla Impacto'!$C$13,K18='Tabla Impacto'!$D$13),"Moderado",IF(OR(K18='Tabla Impacto'!$C$14,K18='Tabla Impacto'!$D$14),"Mayor",IF(OR(K18='Tabla Impacto'!$C$15,K18='Tabla Impacto'!$D$15),"Catastrófico","")))))</f>
        <v>Leve</v>
      </c>
      <c r="M18" s="226">
        <f ca="1">IF(L18="","",IF(L18="Leve",0.2,IF(L18="Menor",0.4,IF(L18="Moderado",0.6,IF(L18="Mayor",0.8,IF(L18="Catastrófico",1,))))))</f>
        <v>0.2</v>
      </c>
      <c r="N18" s="228" t="str">
        <f ca="1">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Bajo</v>
      </c>
      <c r="O18" s="245">
        <v>1</v>
      </c>
      <c r="P18" s="254" t="s">
        <v>498</v>
      </c>
      <c r="Q18" s="246" t="str">
        <f>IF(OR(R18="Preventivo",R18="Detectivo"),"Probabilidad",IF(R18="Correctivo","Impacto",""))</f>
        <v>Impacto</v>
      </c>
      <c r="R18" s="255" t="s">
        <v>205</v>
      </c>
      <c r="S18" s="255" t="s">
        <v>124</v>
      </c>
      <c r="T18" s="256" t="str">
        <f>IF(AND(R18="Preventivo",S18="Automático"),"50%",IF(AND(R18="Preventivo",S18="Manual"),"40%",IF(AND(R18="Detectivo",S18="Automático"),"40%",IF(AND(R18="Detectivo",S18="Manual"),"30%",IF(AND(R18="Correctivo",S18="Automático"),"35%",IF(AND(R18="Correctivo",S18="Manual"),"25%",""))))))</f>
        <v>25%</v>
      </c>
      <c r="U18" s="255" t="s">
        <v>125</v>
      </c>
      <c r="V18" s="255" t="s">
        <v>126</v>
      </c>
      <c r="W18" s="255" t="s">
        <v>127</v>
      </c>
      <c r="X18" s="233">
        <f>IFERROR(IF(Q18="Probabilidad",(I18-(+I18*T18)),IF(Q18="Impacto",I18,"")),"")</f>
        <v>0.4</v>
      </c>
      <c r="Y18" s="234" t="str">
        <f>IFERROR(IF(X18="","",IF(X18&lt;=0.2,"Muy Baja",IF(X18&lt;=0.4,"Baja",IF(X18&lt;=0.6,"Media",IF(X18&lt;=0.8,"Alta","Muy Alta"))))),"")</f>
        <v>Baja</v>
      </c>
      <c r="Z18" s="247">
        <f>+X18</f>
        <v>0.4</v>
      </c>
      <c r="AA18" s="249" t="str">
        <f ca="1">IFERROR(IF(AB18="","",IF(AB18&lt;=0.2,"Leve",IF(AB18&lt;=0.4,"Menor",IF(AB18&lt;=0.6,"Moderado",IF(AB18&lt;=0.8,"Mayor","Catastrófico"))))),"")</f>
        <v>Leve</v>
      </c>
      <c r="AB18" s="247">
        <f ca="1">IFERROR(IF(Q18="Impacto",(M18-(+M18*T18)),IF(Q18="Probabilidad",M18,"")),"")</f>
        <v>0.15000000000000002</v>
      </c>
      <c r="AC18" s="250" t="str">
        <f ca="1">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Bajo</v>
      </c>
      <c r="AD18" s="231" t="s">
        <v>128</v>
      </c>
      <c r="AE18" s="236" t="s">
        <v>499</v>
      </c>
      <c r="AF18" s="236" t="s">
        <v>495</v>
      </c>
      <c r="AG18" s="237">
        <v>45658</v>
      </c>
      <c r="AH18" s="237">
        <v>46022</v>
      </c>
      <c r="AI18" s="253">
        <v>45782</v>
      </c>
      <c r="AJ18" s="106" t="s">
        <v>559</v>
      </c>
      <c r="AK18" s="144"/>
      <c r="AL18" s="279"/>
      <c r="AM18" s="279"/>
      <c r="AN18" s="277" t="e">
        <f t="shared" si="0"/>
        <v>#DIV/0!</v>
      </c>
      <c r="AO18" s="279">
        <v>1</v>
      </c>
      <c r="AP18" s="279"/>
      <c r="AQ18" s="277">
        <f t="shared" si="1"/>
        <v>0</v>
      </c>
      <c r="AR18" s="279">
        <v>1</v>
      </c>
      <c r="AS18" s="279"/>
      <c r="AT18" s="277">
        <f t="shared" si="2"/>
        <v>0</v>
      </c>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J18" s="24"/>
      <c r="CK18" s="24"/>
      <c r="CL18" s="24"/>
      <c r="CM18" s="24"/>
      <c r="CN18" s="24"/>
      <c r="CO18" s="24"/>
      <c r="CP18" s="24"/>
      <c r="CQ18" s="24"/>
      <c r="CR18" s="24"/>
      <c r="CS18" s="24"/>
      <c r="CT18" s="24"/>
      <c r="CU18" s="24"/>
      <c r="CV18" s="24"/>
    </row>
    <row r="19" spans="1:100" s="3" customFormat="1" ht="128.1" customHeight="1" x14ac:dyDescent="0.25">
      <c r="A19" s="244" t="s">
        <v>422</v>
      </c>
      <c r="B19" s="223" t="s">
        <v>245</v>
      </c>
      <c r="C19" s="223" t="s">
        <v>500</v>
      </c>
      <c r="D19" s="223" t="s">
        <v>501</v>
      </c>
      <c r="E19" s="224" t="str">
        <f>+IF(ISTEXT(D19)=TRUE,CONCATENATE(B19," por ",C19," debido a ",D19),"DILIGENCIE LAS CASILLAS ANTERIORES")</f>
        <v>Posibilidad de afectación Económico por Errores en la liquidación y cálculo de la retención en la fuente practicada a los ingresos laborales de los empleados de la planta de Bomberos de Bucaramanga debido a Ausencia de controles preventivos y detectivos en el proceso de liquidación</v>
      </c>
      <c r="F19" s="223" t="s">
        <v>121</v>
      </c>
      <c r="G19" s="144">
        <v>12</v>
      </c>
      <c r="H19" s="225" t="str">
        <f>IF(G19&lt;=0,"",IF(G19&lt;=2,"Muy Baja",IF(G19&lt;=24,"Baja",IF(G19&lt;=500,"Media",IF(G19&lt;=5000,"Alta","Muy Alta")))))</f>
        <v>Baja</v>
      </c>
      <c r="I19" s="226">
        <f>IF(H19="","",IF(H19="Muy Baja",0.2,IF(H19="Baja",0.4,IF(H19="Media",0.6,IF(H19="Alta",0.8,IF(H19="Muy Alta",1,))))))</f>
        <v>0.4</v>
      </c>
      <c r="J19" s="227" t="s">
        <v>184</v>
      </c>
      <c r="K19" s="226" t="str">
        <f ca="1">IF(NOT(ISERROR(MATCH(J19,'Tabla Impacto'!$B$221:$B$223,0))),'Tabla Impacto'!$F$223&amp;"Por favor no seleccionar los criterios de impacto(Afectación Económica o presupuestal y Pérdida Reputacional)",J19)</f>
        <v xml:space="preserve">     Afectación menor a 10 SMLMV .</v>
      </c>
      <c r="L19" s="225" t="str">
        <f ca="1">IF(OR(K19='Tabla Impacto'!$C$11,K19='Tabla Impacto'!$D$11),"Leve",IF(OR(K19='Tabla Impacto'!$C$12,K19='Tabla Impacto'!$D$12),"Menor",IF(OR(K19='Tabla Impacto'!$C$13,K19='Tabla Impacto'!$D$13),"Moderado",IF(OR(K19='Tabla Impacto'!$C$14,K19='Tabla Impacto'!$D$14),"Mayor",IF(OR(K19='Tabla Impacto'!$C$15,K19='Tabla Impacto'!$D$15),"Catastrófico","")))))</f>
        <v>Leve</v>
      </c>
      <c r="M19" s="226">
        <f ca="1">IF(L19="","",IF(L19="Leve",0.2,IF(L19="Menor",0.4,IF(L19="Moderado",0.6,IF(L19="Mayor",0.8,IF(L19="Catastrófico",1,))))))</f>
        <v>0.2</v>
      </c>
      <c r="N19" s="228" t="str">
        <f ca="1">IF(OR(AND(H19="Muy Baja",L19="Leve"),AND(H19="Muy Baja",L19="Menor"),AND(H19="Baja",L19="Leve")),"Bajo",IF(OR(AND(H19="Muy baja",L19="Moderado"),AND(H19="Baja",L19="Menor"),AND(H19="Baja",L19="Moderado"),AND(H19="Media",L19="Leve"),AND(H19="Media",L19="Menor"),AND(H19="Media",L19="Moderado"),AND(H19="Alta",L19="Leve"),AND(H19="Alta",L19="Menor")),"Moderado",IF(OR(AND(H19="Muy Baja",L19="Mayor"),AND(H19="Baja",L19="Mayor"),AND(H19="Media",L19="Mayor"),AND(H19="Alta",L19="Moderado"),AND(H19="Alta",L19="Mayor"),AND(H19="Muy Alta",L19="Leve"),AND(H19="Muy Alta",L19="Menor"),AND(H19="Muy Alta",L19="Moderado"),AND(H19="Muy Alta",L19="Mayor")),"Alto",IF(OR(AND(H19="Muy Baja",L19="Catastrófico"),AND(H19="Baja",L19="Catastrófico"),AND(H19="Media",L19="Catastrófico"),AND(H19="Alta",L19="Catastrófico"),AND(H19="Muy Alta",L19="Catastrófico")),"Extremo",""))))</f>
        <v>Bajo</v>
      </c>
      <c r="O19" s="245">
        <v>1</v>
      </c>
      <c r="P19" s="254" t="s">
        <v>502</v>
      </c>
      <c r="Q19" s="246" t="str">
        <f>IF(OR(R19="Preventivo",R19="Detectivo"),"Probabilidad",IF(R19="Correctivo","Impacto",""))</f>
        <v>Impacto</v>
      </c>
      <c r="R19" s="255" t="s">
        <v>205</v>
      </c>
      <c r="S19" s="255" t="s">
        <v>124</v>
      </c>
      <c r="T19" s="256" t="str">
        <f>IF(AND(R19="Preventivo",S19="Automático"),"50%",IF(AND(R19="Preventivo",S19="Manual"),"40%",IF(AND(R19="Detectivo",S19="Automático"),"40%",IF(AND(R19="Detectivo",S19="Manual"),"30%",IF(AND(R19="Correctivo",S19="Automático"),"35%",IF(AND(R19="Correctivo",S19="Manual"),"25%",""))))))</f>
        <v>25%</v>
      </c>
      <c r="U19" s="255" t="s">
        <v>125</v>
      </c>
      <c r="V19" s="255" t="s">
        <v>126</v>
      </c>
      <c r="W19" s="255" t="s">
        <v>127</v>
      </c>
      <c r="X19" s="233">
        <f>IFERROR(IF(Q19="Probabilidad",(I19-(+I19*T19)),IF(Q19="Impacto",I19,"")),"")</f>
        <v>0.4</v>
      </c>
      <c r="Y19" s="234" t="str">
        <f>IFERROR(IF(X19="","",IF(X19&lt;=0.2,"Muy Baja",IF(X19&lt;=0.4,"Baja",IF(X19&lt;=0.6,"Media",IF(X19&lt;=0.8,"Alta","Muy Alta"))))),"")</f>
        <v>Baja</v>
      </c>
      <c r="Z19" s="247">
        <f>+X19</f>
        <v>0.4</v>
      </c>
      <c r="AA19" s="249" t="str">
        <f ca="1">IFERROR(IF(AB19="","",IF(AB19&lt;=0.2,"Leve",IF(AB19&lt;=0.4,"Menor",IF(AB19&lt;=0.6,"Moderado",IF(AB19&lt;=0.8,"Mayor","Catastrófico"))))),"")</f>
        <v>Leve</v>
      </c>
      <c r="AB19" s="247">
        <f ca="1">IFERROR(IF(Q19="Impacto",(M19-(+M19*T19)),IF(Q19="Probabilidad",M19,"")),"")</f>
        <v>0.15000000000000002</v>
      </c>
      <c r="AC19" s="250" t="str">
        <f ca="1">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Bajo</v>
      </c>
      <c r="AD19" s="231" t="s">
        <v>128</v>
      </c>
      <c r="AE19" s="236" t="s">
        <v>503</v>
      </c>
      <c r="AF19" s="236" t="s">
        <v>495</v>
      </c>
      <c r="AG19" s="237">
        <v>45658</v>
      </c>
      <c r="AH19" s="237">
        <v>46022</v>
      </c>
      <c r="AI19" s="253">
        <v>45782</v>
      </c>
      <c r="AJ19" s="106" t="s">
        <v>560</v>
      </c>
      <c r="AK19" s="144"/>
      <c r="AL19" s="279"/>
      <c r="AM19" s="279"/>
      <c r="AN19" s="277" t="e">
        <f t="shared" si="0"/>
        <v>#DIV/0!</v>
      </c>
      <c r="AO19" s="279">
        <v>1</v>
      </c>
      <c r="AP19" s="279"/>
      <c r="AQ19" s="277">
        <f t="shared" si="1"/>
        <v>0</v>
      </c>
      <c r="AR19" s="279"/>
      <c r="AS19" s="279"/>
      <c r="AT19" s="277" t="e">
        <f t="shared" si="2"/>
        <v>#DIV/0!</v>
      </c>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4"/>
      <c r="BW19" s="24"/>
      <c r="BX19" s="24"/>
      <c r="BY19" s="24"/>
      <c r="BZ19" s="24"/>
      <c r="CA19" s="24"/>
      <c r="CB19" s="24"/>
      <c r="CC19" s="24"/>
      <c r="CD19" s="24"/>
      <c r="CE19" s="24"/>
      <c r="CF19" s="24"/>
      <c r="CG19" s="24"/>
      <c r="CH19" s="24"/>
      <c r="CI19" s="24"/>
      <c r="CJ19" s="24"/>
      <c r="CK19" s="24"/>
      <c r="CL19" s="24"/>
      <c r="CM19" s="24"/>
      <c r="CN19" s="24"/>
      <c r="CO19" s="24"/>
      <c r="CP19" s="24"/>
      <c r="CQ19" s="24"/>
      <c r="CR19" s="24"/>
      <c r="CS19" s="24"/>
      <c r="CT19" s="24"/>
      <c r="CU19" s="24"/>
      <c r="CV19" s="24"/>
    </row>
    <row r="20" spans="1:100" x14ac:dyDescent="0.3">
      <c r="A20" s="26"/>
      <c r="B20" s="26"/>
      <c r="C20" s="26"/>
      <c r="D20" s="26"/>
      <c r="E20" s="7"/>
      <c r="F20" s="25"/>
      <c r="G20" s="7"/>
      <c r="H20" s="7"/>
      <c r="I20" s="7"/>
      <c r="J20" s="7"/>
      <c r="K20" s="7"/>
      <c r="L20" s="7"/>
      <c r="M20" s="7"/>
      <c r="N20" s="7"/>
      <c r="O20" s="25"/>
      <c r="P20" s="147"/>
      <c r="Q20" s="7"/>
      <c r="R20" s="7"/>
      <c r="S20" s="7"/>
      <c r="T20" s="7"/>
      <c r="U20" s="7"/>
      <c r="V20" s="7"/>
      <c r="W20" s="7"/>
      <c r="X20" s="7"/>
      <c r="Y20" s="7"/>
      <c r="Z20" s="7"/>
      <c r="AA20" s="7"/>
      <c r="AB20" s="7"/>
      <c r="AC20" s="7"/>
      <c r="AD20" s="7"/>
      <c r="AE20" s="7"/>
      <c r="AF20" s="7"/>
      <c r="AG20" s="7"/>
      <c r="AH20" s="7"/>
      <c r="AI20" s="7"/>
      <c r="AJ20" s="7"/>
      <c r="AK20" s="7"/>
      <c r="AL20" s="274">
        <f>SUM(AL12:AL19)</f>
        <v>11</v>
      </c>
      <c r="AM20" s="274">
        <f>SUM(AM12:AM19)</f>
        <v>10</v>
      </c>
      <c r="AN20" s="277">
        <f t="shared" si="0"/>
        <v>0.90909090909090906</v>
      </c>
      <c r="AO20" s="274">
        <f>SUM(AO12:AO19)</f>
        <v>13</v>
      </c>
      <c r="AP20" s="274">
        <f>SUM(AP12:AP19)</f>
        <v>0</v>
      </c>
      <c r="AQ20" s="277">
        <f t="shared" si="1"/>
        <v>0</v>
      </c>
      <c r="AR20" s="274">
        <f>SUM(AR12:AR19)</f>
        <v>12</v>
      </c>
      <c r="AS20" s="274">
        <f>SUM(AS12:AS19)</f>
        <v>0</v>
      </c>
      <c r="AT20" s="277">
        <f t="shared" si="2"/>
        <v>0</v>
      </c>
    </row>
    <row r="21" spans="1:100" x14ac:dyDescent="0.3">
      <c r="A21" s="26"/>
      <c r="B21" s="26"/>
      <c r="C21" s="26"/>
      <c r="D21" s="26"/>
      <c r="E21" s="7"/>
      <c r="F21" s="25"/>
      <c r="G21" s="7"/>
      <c r="H21" s="7"/>
      <c r="I21" s="7"/>
      <c r="J21" s="7"/>
      <c r="K21" s="7"/>
      <c r="L21" s="7"/>
      <c r="M21" s="7"/>
      <c r="N21" s="7"/>
      <c r="O21" s="25"/>
      <c r="P21" s="14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row>
    <row r="22" spans="1:100" x14ac:dyDescent="0.3">
      <c r="A22" s="26"/>
      <c r="B22" s="26"/>
      <c r="C22" s="26"/>
      <c r="D22" s="26"/>
      <c r="E22" s="7"/>
      <c r="F22" s="25"/>
      <c r="G22" s="7"/>
      <c r="H22" s="7"/>
      <c r="I22" s="7"/>
      <c r="J22" s="7"/>
      <c r="K22" s="7"/>
      <c r="L22" s="7"/>
      <c r="M22" s="7"/>
      <c r="N22" s="7"/>
      <c r="O22" s="25"/>
      <c r="P22" s="14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row>
    <row r="23" spans="1:100" x14ac:dyDescent="0.3">
      <c r="A23" s="26"/>
      <c r="B23" s="26"/>
      <c r="C23" s="26"/>
      <c r="D23" s="26"/>
      <c r="E23" s="7"/>
      <c r="F23" s="25"/>
      <c r="G23" s="7"/>
      <c r="H23" s="7"/>
      <c r="I23" s="7"/>
      <c r="J23" s="7"/>
      <c r="K23" s="7"/>
      <c r="L23" s="7"/>
      <c r="M23" s="7"/>
      <c r="N23" s="7"/>
      <c r="O23" s="25"/>
      <c r="P23" s="14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row>
    <row r="24" spans="1:100" x14ac:dyDescent="0.3">
      <c r="A24" s="26"/>
      <c r="B24" s="26"/>
      <c r="C24" s="26"/>
      <c r="D24" s="26"/>
      <c r="E24" s="7"/>
      <c r="F24" s="25"/>
      <c r="G24" s="7"/>
      <c r="H24" s="7"/>
      <c r="I24" s="7"/>
      <c r="J24" s="7"/>
      <c r="K24" s="7"/>
      <c r="L24" s="7"/>
      <c r="M24" s="7"/>
      <c r="N24" s="7"/>
      <c r="O24" s="25"/>
      <c r="P24" s="14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row>
    <row r="25" spans="1:100" x14ac:dyDescent="0.3">
      <c r="A25" s="26"/>
      <c r="B25" s="26"/>
      <c r="C25" s="26"/>
      <c r="D25" s="26"/>
      <c r="E25" s="7"/>
      <c r="F25" s="25"/>
      <c r="G25" s="7"/>
      <c r="H25" s="7"/>
      <c r="I25" s="7"/>
      <c r="J25" s="7"/>
      <c r="K25" s="7"/>
      <c r="L25" s="7"/>
      <c r="M25" s="7"/>
      <c r="N25" s="7"/>
      <c r="O25" s="25"/>
      <c r="P25" s="14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row>
    <row r="26" spans="1:100" x14ac:dyDescent="0.3">
      <c r="A26" s="26"/>
      <c r="B26" s="26"/>
      <c r="C26" s="26"/>
      <c r="D26" s="26"/>
      <c r="E26" s="7"/>
      <c r="F26" s="25"/>
      <c r="G26" s="7"/>
      <c r="H26" s="7"/>
      <c r="I26" s="7"/>
      <c r="J26" s="7"/>
      <c r="K26" s="7"/>
      <c r="L26" s="7"/>
      <c r="M26" s="7"/>
      <c r="N26" s="7"/>
      <c r="O26" s="25"/>
      <c r="P26" s="14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row>
    <row r="27" spans="1:100" x14ac:dyDescent="0.3">
      <c r="A27" s="26"/>
      <c r="B27" s="26"/>
      <c r="C27" s="26"/>
      <c r="D27" s="26"/>
      <c r="E27" s="7"/>
      <c r="F27" s="25"/>
      <c r="G27" s="7"/>
      <c r="H27" s="7"/>
      <c r="I27" s="7"/>
      <c r="J27" s="7"/>
      <c r="K27" s="7"/>
      <c r="L27" s="7"/>
      <c r="M27" s="7"/>
      <c r="N27" s="7"/>
      <c r="O27" s="25"/>
      <c r="P27" s="14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row>
    <row r="28" spans="1:100" x14ac:dyDescent="0.3">
      <c r="A28" s="26"/>
      <c r="B28" s="26"/>
      <c r="C28" s="26"/>
      <c r="D28" s="26"/>
      <c r="E28" s="7"/>
      <c r="F28" s="25"/>
      <c r="G28" s="7"/>
      <c r="H28" s="7"/>
      <c r="I28" s="7"/>
      <c r="J28" s="7"/>
      <c r="K28" s="7"/>
      <c r="L28" s="7"/>
      <c r="M28" s="7"/>
      <c r="N28" s="7"/>
      <c r="O28" s="25"/>
      <c r="P28" s="14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row>
    <row r="29" spans="1:100" x14ac:dyDescent="0.3">
      <c r="A29" s="26"/>
      <c r="B29" s="26"/>
      <c r="C29" s="26"/>
      <c r="D29" s="26"/>
      <c r="E29" s="7"/>
      <c r="F29" s="25"/>
      <c r="G29" s="7"/>
      <c r="H29" s="7"/>
      <c r="I29" s="7"/>
      <c r="J29" s="7"/>
      <c r="K29" s="7"/>
      <c r="L29" s="7"/>
      <c r="M29" s="7"/>
      <c r="N29" s="7"/>
      <c r="O29" s="25"/>
      <c r="P29" s="14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row>
    <row r="30" spans="1:100" x14ac:dyDescent="0.3">
      <c r="A30" s="26"/>
      <c r="B30" s="26"/>
      <c r="C30" s="26"/>
      <c r="D30" s="26"/>
      <c r="E30" s="7"/>
      <c r="F30" s="25"/>
      <c r="G30" s="7"/>
      <c r="H30" s="7"/>
      <c r="I30" s="7"/>
      <c r="J30" s="7"/>
      <c r="K30" s="7"/>
      <c r="L30" s="7"/>
      <c r="M30" s="7"/>
      <c r="N30" s="7"/>
      <c r="O30" s="25"/>
      <c r="P30" s="14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row>
    <row r="31" spans="1:100" x14ac:dyDescent="0.3">
      <c r="A31" s="26"/>
      <c r="B31" s="26"/>
      <c r="C31" s="26"/>
      <c r="D31" s="26"/>
      <c r="E31" s="7"/>
      <c r="F31" s="25"/>
      <c r="G31" s="7"/>
      <c r="H31" s="7"/>
      <c r="I31" s="7"/>
      <c r="J31" s="7"/>
      <c r="K31" s="7"/>
      <c r="L31" s="7"/>
      <c r="M31" s="7"/>
      <c r="N31" s="7"/>
      <c r="O31" s="25"/>
      <c r="P31" s="14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row>
    <row r="32" spans="1:100" x14ac:dyDescent="0.3">
      <c r="A32" s="26"/>
      <c r="B32" s="26"/>
      <c r="C32" s="26"/>
      <c r="D32" s="26"/>
      <c r="E32" s="7"/>
      <c r="F32" s="25"/>
      <c r="G32" s="7"/>
      <c r="H32" s="7"/>
      <c r="I32" s="7"/>
      <c r="J32" s="7"/>
      <c r="K32" s="7"/>
      <c r="L32" s="7"/>
      <c r="M32" s="7"/>
      <c r="N32" s="7"/>
      <c r="O32" s="25"/>
      <c r="P32" s="14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row>
    <row r="33" spans="1:46" x14ac:dyDescent="0.3">
      <c r="A33" s="26"/>
      <c r="B33" s="26"/>
      <c r="C33" s="26"/>
      <c r="D33" s="26"/>
      <c r="E33" s="7"/>
      <c r="F33" s="25"/>
      <c r="G33" s="7"/>
      <c r="H33" s="7"/>
      <c r="I33" s="7"/>
      <c r="J33" s="7"/>
      <c r="K33" s="7"/>
      <c r="L33" s="7"/>
      <c r="M33" s="7"/>
      <c r="N33" s="7"/>
      <c r="O33" s="25"/>
      <c r="P33" s="14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row>
    <row r="34" spans="1:46" x14ac:dyDescent="0.3">
      <c r="A34" s="26"/>
      <c r="B34" s="26"/>
      <c r="C34" s="26"/>
      <c r="D34" s="26"/>
      <c r="E34" s="7"/>
      <c r="F34" s="25"/>
      <c r="G34" s="7"/>
      <c r="H34" s="7"/>
      <c r="I34" s="7"/>
      <c r="J34" s="7"/>
      <c r="K34" s="7"/>
      <c r="L34" s="7"/>
      <c r="M34" s="7"/>
      <c r="N34" s="7"/>
      <c r="O34" s="25"/>
      <c r="P34" s="14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row>
    <row r="35" spans="1:46" x14ac:dyDescent="0.3">
      <c r="A35" s="26"/>
      <c r="B35" s="26"/>
      <c r="C35" s="26"/>
      <c r="D35" s="26"/>
      <c r="E35" s="7"/>
      <c r="F35" s="25"/>
      <c r="G35" s="7"/>
      <c r="H35" s="7"/>
      <c r="I35" s="7"/>
      <c r="J35" s="7"/>
      <c r="K35" s="7"/>
      <c r="L35" s="7"/>
      <c r="M35" s="7"/>
      <c r="N35" s="7"/>
      <c r="O35" s="25"/>
      <c r="P35" s="14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row>
    <row r="36" spans="1:46" x14ac:dyDescent="0.3">
      <c r="A36" s="26"/>
      <c r="B36" s="26"/>
      <c r="C36" s="26"/>
      <c r="D36" s="26"/>
      <c r="E36" s="7"/>
      <c r="F36" s="25"/>
      <c r="G36" s="7"/>
      <c r="H36" s="7"/>
      <c r="I36" s="7"/>
      <c r="J36" s="7"/>
      <c r="K36" s="7"/>
      <c r="L36" s="7"/>
      <c r="M36" s="7"/>
      <c r="N36" s="7"/>
      <c r="O36" s="25"/>
      <c r="P36" s="14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row>
    <row r="37" spans="1:46" x14ac:dyDescent="0.3">
      <c r="A37" s="26"/>
      <c r="B37" s="26"/>
      <c r="C37" s="26"/>
      <c r="D37" s="26"/>
      <c r="E37" s="7"/>
      <c r="F37" s="25"/>
      <c r="G37" s="7"/>
      <c r="H37" s="7"/>
      <c r="I37" s="7"/>
      <c r="J37" s="7"/>
      <c r="K37" s="7"/>
      <c r="L37" s="7"/>
      <c r="M37" s="7"/>
      <c r="N37" s="7"/>
      <c r="O37" s="25"/>
      <c r="P37" s="14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row>
    <row r="38" spans="1:46" x14ac:dyDescent="0.3">
      <c r="A38" s="26"/>
      <c r="B38" s="26"/>
      <c r="C38" s="26"/>
      <c r="D38" s="26"/>
      <c r="E38" s="7"/>
      <c r="F38" s="25"/>
      <c r="G38" s="7"/>
      <c r="H38" s="7"/>
      <c r="I38" s="7"/>
      <c r="J38" s="7"/>
      <c r="K38" s="7"/>
      <c r="L38" s="7"/>
      <c r="M38" s="7"/>
      <c r="N38" s="7"/>
      <c r="O38" s="25"/>
      <c r="P38" s="14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row>
    <row r="39" spans="1:46" x14ac:dyDescent="0.3">
      <c r="A39" s="26"/>
      <c r="B39" s="26"/>
      <c r="C39" s="26"/>
      <c r="D39" s="26"/>
      <c r="E39" s="7"/>
      <c r="F39" s="25"/>
      <c r="G39" s="7"/>
      <c r="H39" s="7"/>
      <c r="I39" s="7"/>
      <c r="J39" s="7"/>
      <c r="K39" s="7"/>
      <c r="L39" s="7"/>
      <c r="M39" s="7"/>
      <c r="N39" s="7"/>
      <c r="O39" s="25"/>
      <c r="P39" s="14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row>
    <row r="40" spans="1:46" x14ac:dyDescent="0.3">
      <c r="A40" s="26"/>
      <c r="B40" s="26"/>
      <c r="C40" s="26"/>
      <c r="D40" s="26"/>
      <c r="E40" s="7"/>
      <c r="F40" s="25"/>
      <c r="G40" s="7"/>
      <c r="H40" s="7"/>
      <c r="I40" s="7"/>
      <c r="J40" s="7"/>
      <c r="K40" s="7"/>
      <c r="L40" s="7"/>
      <c r="M40" s="7"/>
      <c r="N40" s="7"/>
      <c r="O40" s="25"/>
      <c r="P40" s="14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row>
    <row r="41" spans="1:46" x14ac:dyDescent="0.3">
      <c r="A41" s="26"/>
      <c r="B41" s="26"/>
      <c r="C41" s="26"/>
      <c r="D41" s="26"/>
      <c r="E41" s="7"/>
      <c r="F41" s="25"/>
      <c r="G41" s="7"/>
      <c r="H41" s="7"/>
      <c r="I41" s="7"/>
      <c r="J41" s="7"/>
      <c r="K41" s="7"/>
      <c r="L41" s="7"/>
      <c r="M41" s="7"/>
      <c r="N41" s="7"/>
      <c r="O41" s="25"/>
      <c r="P41" s="14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row>
    <row r="42" spans="1:46" x14ac:dyDescent="0.3">
      <c r="A42" s="26"/>
      <c r="B42" s="26"/>
      <c r="C42" s="26"/>
      <c r="D42" s="26"/>
      <c r="E42" s="7"/>
      <c r="F42" s="25"/>
      <c r="G42" s="7"/>
      <c r="H42" s="7"/>
      <c r="I42" s="7"/>
      <c r="J42" s="7"/>
      <c r="K42" s="7"/>
      <c r="L42" s="7"/>
      <c r="M42" s="7"/>
      <c r="N42" s="7"/>
      <c r="O42" s="25"/>
      <c r="P42" s="14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row>
    <row r="43" spans="1:46" x14ac:dyDescent="0.3">
      <c r="A43" s="26"/>
      <c r="B43" s="26"/>
      <c r="C43" s="26"/>
      <c r="D43" s="26"/>
      <c r="E43" s="7"/>
      <c r="F43" s="25"/>
      <c r="G43" s="7"/>
      <c r="H43" s="7"/>
      <c r="I43" s="7"/>
      <c r="J43" s="7"/>
      <c r="K43" s="7"/>
      <c r="L43" s="7"/>
      <c r="M43" s="7"/>
      <c r="N43" s="7"/>
      <c r="O43" s="25"/>
      <c r="P43" s="14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row>
    <row r="44" spans="1:46" x14ac:dyDescent="0.3">
      <c r="A44" s="26"/>
      <c r="B44" s="26"/>
      <c r="C44" s="26"/>
      <c r="D44" s="26"/>
      <c r="E44" s="7"/>
      <c r="F44" s="25"/>
      <c r="G44" s="7"/>
      <c r="H44" s="7"/>
      <c r="I44" s="7"/>
      <c r="J44" s="7"/>
      <c r="K44" s="7"/>
      <c r="L44" s="7"/>
      <c r="M44" s="7"/>
      <c r="N44" s="7"/>
      <c r="O44" s="25"/>
      <c r="P44" s="14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row>
    <row r="45" spans="1:46" x14ac:dyDescent="0.3">
      <c r="A45" s="26"/>
      <c r="B45" s="26"/>
      <c r="C45" s="26"/>
      <c r="D45" s="26"/>
      <c r="E45" s="7"/>
      <c r="F45" s="25"/>
      <c r="G45" s="7"/>
      <c r="H45" s="7"/>
      <c r="I45" s="7"/>
      <c r="J45" s="7"/>
      <c r="K45" s="7"/>
      <c r="L45" s="7"/>
      <c r="M45" s="7"/>
      <c r="N45" s="7"/>
      <c r="O45" s="25"/>
      <c r="P45" s="14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row>
    <row r="46" spans="1:46" x14ac:dyDescent="0.3">
      <c r="A46" s="26"/>
      <c r="B46" s="26"/>
      <c r="C46" s="26"/>
      <c r="D46" s="26"/>
      <c r="E46" s="7"/>
      <c r="F46" s="25"/>
      <c r="G46" s="7"/>
      <c r="H46" s="7"/>
      <c r="I46" s="7"/>
      <c r="J46" s="7"/>
      <c r="K46" s="7"/>
      <c r="L46" s="7"/>
      <c r="M46" s="7"/>
      <c r="N46" s="7"/>
      <c r="O46" s="25"/>
      <c r="P46" s="14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row>
  </sheetData>
  <dataConsolidate/>
  <mergeCells count="83">
    <mergeCell ref="AL8:AT8"/>
    <mergeCell ref="AL9:AN10"/>
    <mergeCell ref="AO9:AQ10"/>
    <mergeCell ref="AR9:AT10"/>
    <mergeCell ref="A8:B8"/>
    <mergeCell ref="C8:N8"/>
    <mergeCell ref="AE9:AK9"/>
    <mergeCell ref="A10:A11"/>
    <mergeCell ref="B10:B11"/>
    <mergeCell ref="C10:C11"/>
    <mergeCell ref="D10:D11"/>
    <mergeCell ref="E10:E11"/>
    <mergeCell ref="K10:K11"/>
    <mergeCell ref="A9:G9"/>
    <mergeCell ref="H9:N9"/>
    <mergeCell ref="O9:W9"/>
    <mergeCell ref="A1:D4"/>
    <mergeCell ref="E1:AI4"/>
    <mergeCell ref="AJ1:AK1"/>
    <mergeCell ref="AJ2:AK2"/>
    <mergeCell ref="AJ3:AK3"/>
    <mergeCell ref="AJ4:AK4"/>
    <mergeCell ref="A6:B6"/>
    <mergeCell ref="C6:N6"/>
    <mergeCell ref="O6:Q6"/>
    <mergeCell ref="A7:B7"/>
    <mergeCell ref="C7:N7"/>
    <mergeCell ref="X9:AD9"/>
    <mergeCell ref="F10:F11"/>
    <mergeCell ref="G10:G11"/>
    <mergeCell ref="H10:H11"/>
    <mergeCell ref="I10:I11"/>
    <mergeCell ref="J10:J11"/>
    <mergeCell ref="AB10:AB11"/>
    <mergeCell ref="L10:L11"/>
    <mergeCell ref="M10:M11"/>
    <mergeCell ref="N10:N11"/>
    <mergeCell ref="O10:O11"/>
    <mergeCell ref="P10:P11"/>
    <mergeCell ref="Q10:Q11"/>
    <mergeCell ref="R10:W10"/>
    <mergeCell ref="X10:X11"/>
    <mergeCell ref="Y10:Y11"/>
    <mergeCell ref="Z10:Z11"/>
    <mergeCell ref="AA10:AA11"/>
    <mergeCell ref="AI10:AI11"/>
    <mergeCell ref="AJ10:AJ11"/>
    <mergeCell ref="AK10:AK11"/>
    <mergeCell ref="AC10:AC11"/>
    <mergeCell ref="AD10:AD11"/>
    <mergeCell ref="AE10:AE11"/>
    <mergeCell ref="AF10:AF11"/>
    <mergeCell ref="AG10:AG11"/>
    <mergeCell ref="AH10:AH11"/>
    <mergeCell ref="F12:F14"/>
    <mergeCell ref="U13:U14"/>
    <mergeCell ref="V13:V14"/>
    <mergeCell ref="W13:W14"/>
    <mergeCell ref="X13:X14"/>
    <mergeCell ref="T13:T14"/>
    <mergeCell ref="N12:N14"/>
    <mergeCell ref="R13:R14"/>
    <mergeCell ref="S13:S14"/>
    <mergeCell ref="Q13:Q14"/>
    <mergeCell ref="M12:M14"/>
    <mergeCell ref="A12:A14"/>
    <mergeCell ref="B12:B14"/>
    <mergeCell ref="C12:C14"/>
    <mergeCell ref="D12:D14"/>
    <mergeCell ref="E12:E14"/>
    <mergeCell ref="AC13:AC14"/>
    <mergeCell ref="G12:G14"/>
    <mergeCell ref="H12:H14"/>
    <mergeCell ref="I12:I14"/>
    <mergeCell ref="J12:J14"/>
    <mergeCell ref="K12:K14"/>
    <mergeCell ref="L12:L14"/>
    <mergeCell ref="Y13:Y14"/>
    <mergeCell ref="O13:O14"/>
    <mergeCell ref="P13:P14"/>
    <mergeCell ref="Z13:Z14"/>
    <mergeCell ref="AA13:AA14"/>
    <mergeCell ref="AB13:AB14"/>
  </mergeCells>
  <conditionalFormatting sqref="H12">
    <cfRule type="cellIs" dxfId="542" priority="74" operator="equal">
      <formula>"Media"</formula>
    </cfRule>
    <cfRule type="cellIs" dxfId="541" priority="73" operator="equal">
      <formula>"Alta"</formula>
    </cfRule>
    <cfRule type="cellIs" dxfId="540" priority="76" operator="equal">
      <formula>"Muy Baja"</formula>
    </cfRule>
    <cfRule type="cellIs" dxfId="539" priority="72" operator="equal">
      <formula>"Muy Alta"</formula>
    </cfRule>
    <cfRule type="cellIs" dxfId="538" priority="75" operator="equal">
      <formula>"Baja"</formula>
    </cfRule>
  </conditionalFormatting>
  <conditionalFormatting sqref="H15:H19">
    <cfRule type="cellIs" dxfId="537" priority="38" operator="equal">
      <formula>"Muy Baja"</formula>
    </cfRule>
    <cfRule type="cellIs" dxfId="536" priority="37" operator="equal">
      <formula>"Baja"</formula>
    </cfRule>
    <cfRule type="cellIs" dxfId="535" priority="36" operator="equal">
      <formula>"Media"</formula>
    </cfRule>
    <cfRule type="cellIs" dxfId="534" priority="35" operator="equal">
      <formula>"Alta"</formula>
    </cfRule>
    <cfRule type="cellIs" dxfId="533" priority="34" operator="equal">
      <formula>"Muy Alta"</formula>
    </cfRule>
  </conditionalFormatting>
  <conditionalFormatting sqref="K12">
    <cfRule type="containsText" dxfId="532" priority="62" operator="containsText" text="❌">
      <formula>NOT(ISERROR(SEARCH("❌",K12)))</formula>
    </cfRule>
  </conditionalFormatting>
  <conditionalFormatting sqref="K15:K19">
    <cfRule type="containsText" dxfId="531" priority="24" operator="containsText" text="❌">
      <formula>NOT(ISERROR(SEARCH("❌",K15)))</formula>
    </cfRule>
  </conditionalFormatting>
  <conditionalFormatting sqref="L12">
    <cfRule type="cellIs" dxfId="530" priority="68" operator="equal">
      <formula>"Mayor"</formula>
    </cfRule>
    <cfRule type="cellIs" dxfId="529" priority="70" operator="equal">
      <formula>"Menor"</formula>
    </cfRule>
    <cfRule type="cellIs" dxfId="528" priority="71" operator="equal">
      <formula>"Leve"</formula>
    </cfRule>
    <cfRule type="cellIs" dxfId="527" priority="69" operator="equal">
      <formula>"Moderado"</formula>
    </cfRule>
    <cfRule type="cellIs" dxfId="526" priority="67" operator="equal">
      <formula>"Catastrófico"</formula>
    </cfRule>
  </conditionalFormatting>
  <conditionalFormatting sqref="L15:L19">
    <cfRule type="cellIs" dxfId="525" priority="31" operator="equal">
      <formula>"Moderado"</formula>
    </cfRule>
    <cfRule type="cellIs" dxfId="524" priority="32" operator="equal">
      <formula>"Menor"</formula>
    </cfRule>
    <cfRule type="cellIs" dxfId="523" priority="33" operator="equal">
      <formula>"Leve"</formula>
    </cfRule>
    <cfRule type="cellIs" dxfId="522" priority="29" operator="equal">
      <formula>"Catastrófico"</formula>
    </cfRule>
    <cfRule type="cellIs" dxfId="521" priority="30" operator="equal">
      <formula>"Mayor"</formula>
    </cfRule>
  </conditionalFormatting>
  <conditionalFormatting sqref="N12">
    <cfRule type="cellIs" dxfId="520" priority="64" operator="equal">
      <formula>"Alto"</formula>
    </cfRule>
    <cfRule type="cellIs" dxfId="519" priority="63" operator="equal">
      <formula>"Extremo"</formula>
    </cfRule>
    <cfRule type="cellIs" dxfId="518" priority="65" operator="equal">
      <formula>"Moderado"</formula>
    </cfRule>
    <cfRule type="cellIs" dxfId="517" priority="66" operator="equal">
      <formula>"Bajo"</formula>
    </cfRule>
  </conditionalFormatting>
  <conditionalFormatting sqref="N15:N19">
    <cfRule type="cellIs" dxfId="516" priority="28" operator="equal">
      <formula>"Bajo"</formula>
    </cfRule>
    <cfRule type="cellIs" dxfId="515" priority="27" operator="equal">
      <formula>"Moderado"</formula>
    </cfRule>
    <cfRule type="cellIs" dxfId="514" priority="26" operator="equal">
      <formula>"Alto"</formula>
    </cfRule>
    <cfRule type="cellIs" dxfId="513" priority="25" operator="equal">
      <formula>"Extremo"</formula>
    </cfRule>
  </conditionalFormatting>
  <conditionalFormatting sqref="Y12:Y13">
    <cfRule type="cellIs" dxfId="512" priority="61" operator="equal">
      <formula>"Muy Baja"</formula>
    </cfRule>
    <cfRule type="cellIs" dxfId="511" priority="60" operator="equal">
      <formula>"Baja"</formula>
    </cfRule>
    <cfRule type="cellIs" dxfId="510" priority="59" operator="equal">
      <formula>"Media"</formula>
    </cfRule>
    <cfRule type="cellIs" dxfId="509" priority="58" operator="equal">
      <formula>"Alta"</formula>
    </cfRule>
    <cfRule type="cellIs" dxfId="508" priority="57" operator="equal">
      <formula>"Muy Alta"</formula>
    </cfRule>
  </conditionalFormatting>
  <conditionalFormatting sqref="Y15:Y19">
    <cfRule type="cellIs" dxfId="507" priority="19" operator="equal">
      <formula>"Muy Alta"</formula>
    </cfRule>
    <cfRule type="cellIs" dxfId="506" priority="20" operator="equal">
      <formula>"Alta"</formula>
    </cfRule>
    <cfRule type="cellIs" dxfId="505" priority="23" operator="equal">
      <formula>"Muy Baja"</formula>
    </cfRule>
    <cfRule type="cellIs" dxfId="504" priority="22" operator="equal">
      <formula>"Baja"</formula>
    </cfRule>
    <cfRule type="cellIs" dxfId="503" priority="21" operator="equal">
      <formula>"Media"</formula>
    </cfRule>
  </conditionalFormatting>
  <conditionalFormatting sqref="AA12:AA13">
    <cfRule type="cellIs" dxfId="502" priority="43" operator="equal">
      <formula>"Catastrófico"</formula>
    </cfRule>
    <cfRule type="cellIs" dxfId="501" priority="44" operator="equal">
      <formula>"Mayor"</formula>
    </cfRule>
    <cfRule type="cellIs" dxfId="500" priority="45" operator="equal">
      <formula>"Moderado"</formula>
    </cfRule>
    <cfRule type="cellIs" dxfId="499" priority="47" operator="equal">
      <formula>"Leve"</formula>
    </cfRule>
    <cfRule type="cellIs" dxfId="498" priority="46" operator="equal">
      <formula>"Menor"</formula>
    </cfRule>
  </conditionalFormatting>
  <conditionalFormatting sqref="AA15:AA19">
    <cfRule type="cellIs" dxfId="497" priority="8" operator="equal">
      <formula>"Menor"</formula>
    </cfRule>
    <cfRule type="cellIs" dxfId="496" priority="9" operator="equal">
      <formula>"Leve"</formula>
    </cfRule>
    <cfRule type="cellIs" dxfId="495" priority="7" operator="equal">
      <formula>"Moderado"</formula>
    </cfRule>
    <cfRule type="cellIs" dxfId="494" priority="6" operator="equal">
      <formula>"Mayor"</formula>
    </cfRule>
    <cfRule type="cellIs" dxfId="493" priority="5" operator="equal">
      <formula>"Catastrófico"</formula>
    </cfRule>
  </conditionalFormatting>
  <conditionalFormatting sqref="AC12:AC13">
    <cfRule type="cellIs" dxfId="492" priority="41" operator="equal">
      <formula>"Moderado"</formula>
    </cfRule>
    <cfRule type="cellIs" dxfId="491" priority="42" operator="equal">
      <formula>"Bajo"</formula>
    </cfRule>
    <cfRule type="cellIs" dxfId="490" priority="39" operator="equal">
      <formula>"Extremo"</formula>
    </cfRule>
    <cfRule type="cellIs" dxfId="489" priority="40" operator="equal">
      <formula>"Alto"</formula>
    </cfRule>
  </conditionalFormatting>
  <conditionalFormatting sqref="AC15:AC19">
    <cfRule type="cellIs" dxfId="488" priority="2" operator="equal">
      <formula>"Alto"</formula>
    </cfRule>
    <cfRule type="cellIs" dxfId="487" priority="1" operator="equal">
      <formula>"Extremo"</formula>
    </cfRule>
    <cfRule type="cellIs" dxfId="486" priority="4" operator="equal">
      <formula>"Bajo"</formula>
    </cfRule>
    <cfRule type="cellIs" dxfId="485" priority="3" operator="equal">
      <formula>"Moderado"</formula>
    </cfRule>
  </conditionalFormatting>
  <pageMargins left="0.7" right="0.7" top="0.75" bottom="0.75" header="0.3" footer="0.3"/>
  <pageSetup orientation="portrait" r:id="rId1"/>
  <ignoredErrors>
    <ignoredError sqref="E15:E19" unlockedFormula="1"/>
  </ignoredErrors>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03EF9198-A2F9-E542-BCF0-B2384434CE4F}">
          <x14:formula1>
            <xm:f>'Tabla Valoración controles'!$D$4:$D$6</xm:f>
          </x14:formula1>
          <xm:sqref>R12:R13 R15:R19</xm:sqref>
        </x14:dataValidation>
        <x14:dataValidation type="list" allowBlank="1" showInputMessage="1" showErrorMessage="1" xr:uid="{0DA4328C-DC36-2449-A95E-C7A37B3D5931}">
          <x14:formula1>
            <xm:f>'Tabla Valoración controles'!$D$7:$D$8</xm:f>
          </x14:formula1>
          <xm:sqref>S12:S13 S15:S19</xm:sqref>
        </x14:dataValidation>
        <x14:dataValidation type="list" allowBlank="1" showInputMessage="1" showErrorMessage="1" xr:uid="{22491210-CAFD-4B4F-9B2A-728E392E3703}">
          <x14:formula1>
            <xm:f>'Tabla Valoración controles'!$D$9:$D$10</xm:f>
          </x14:formula1>
          <xm:sqref>U12:U13 U15:U19</xm:sqref>
        </x14:dataValidation>
        <x14:dataValidation type="list" allowBlank="1" showInputMessage="1" showErrorMessage="1" xr:uid="{1A35EFB1-AE08-1C47-AAE5-8162E113E7D7}">
          <x14:formula1>
            <xm:f>'Tabla Valoración controles'!$D$11:$D$12</xm:f>
          </x14:formula1>
          <xm:sqref>V12:V13 V15:V19</xm:sqref>
        </x14:dataValidation>
        <x14:dataValidation type="list" allowBlank="1" showInputMessage="1" showErrorMessage="1" xr:uid="{3A491FB7-8CE5-0045-97F7-4371975B0302}">
          <x14:formula1>
            <xm:f>'Tabla Valoración controles'!$D$13:$D$14</xm:f>
          </x14:formula1>
          <xm:sqref>W12:W13 W15:W19</xm:sqref>
        </x14:dataValidation>
        <x14:dataValidation type="list" allowBlank="1" showInputMessage="1" showErrorMessage="1" xr:uid="{3263B061-7504-2749-BE7D-A9010838F0C3}">
          <x14:formula1>
            <xm:f>'Opciones Tratamiento'!$B$13:$B$19</xm:f>
          </x14:formula1>
          <xm:sqref>F12 F15:F19</xm:sqref>
        </x14:dataValidation>
        <x14:dataValidation type="list" allowBlank="1" showInputMessage="1" showErrorMessage="1" xr:uid="{2C8F66E8-DAEE-DB4E-9E0E-16DF5E8E4ACD}">
          <x14:formula1>
            <xm:f>'Opciones Tratamiento'!$E$2:$E$4</xm:f>
          </x14:formula1>
          <xm:sqref>B12 B15:B19</xm:sqref>
        </x14:dataValidation>
        <x14:dataValidation type="list" allowBlank="1" showInputMessage="1" showErrorMessage="1" xr:uid="{7082874D-B0D4-B548-ACFD-43CB7CEA6A35}">
          <x14:formula1>
            <xm:f>'Opciones Tratamiento'!$B$2:$B$5</xm:f>
          </x14:formula1>
          <xm:sqref>AD12:AD19</xm:sqref>
        </x14:dataValidation>
        <x14:dataValidation type="list" allowBlank="1" showInputMessage="1" showErrorMessage="1" xr:uid="{C34DE1A2-6D4F-5349-BFAE-9EDAE3B46227}">
          <x14:formula1>
            <xm:f>'Tabla Impacto'!$F$210:$F$221</xm:f>
          </x14:formula1>
          <xm:sqref>J12 J15:J19</xm:sqref>
        </x14:dataValidation>
        <x14:dataValidation type="custom" allowBlank="1" showInputMessage="1" showErrorMessage="1" error="Recuerde que las acciones se generan bajo la medida de mitigar el riesgo" xr:uid="{72DFB009-5FD9-9B47-A0F2-5E4CA2F2394E}">
          <x14:formula1>
            <xm:f>IF(OR(AD12='Opciones Tratamiento'!$B$2,AD12='Opciones Tratamiento'!$B$3,AD12='Opciones Tratamiento'!$B$4),ISBLANK(AD12),ISTEXT(AD12))</xm:f>
          </x14:formula1>
          <xm:sqref>AI12:AI19</xm:sqref>
        </x14:dataValidation>
        <x14:dataValidation type="custom" allowBlank="1" showInputMessage="1" showErrorMessage="1" error="Recuerde que las acciones se generan bajo la medida de mitigar el riesgo" xr:uid="{F876DD1F-20B7-E248-A09F-FF6F2A2EC2B4}">
          <x14:formula1>
            <xm:f>IF(OR(AD12='Opciones Tratamiento'!$B$2,AD12='Opciones Tratamiento'!$B$3,AD12='Opciones Tratamiento'!$B$4),ISBLANK(AD12),ISTEXT(AD12))</xm:f>
          </x14:formula1>
          <xm:sqref>AJ12 AJ15:AJ19</xm:sqref>
        </x14:dataValidation>
        <x14:dataValidation type="list" allowBlank="1" showInputMessage="1" showErrorMessage="1" xr:uid="{023CCE71-54D6-224F-8016-DF97D6225168}">
          <x14:formula1>
            <xm:f>'Opciones Tratamiento'!$B$9:$B$10</xm:f>
          </x14:formula1>
          <xm:sqref>AK12 AK15:AK19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D8ECC-4965-E44E-B4F1-232BE8B66104}">
  <dimension ref="A1:CV49"/>
  <sheetViews>
    <sheetView zoomScale="90" zoomScaleNormal="90" workbookViewId="0">
      <selection activeCell="A6" sqref="A6:B6"/>
    </sheetView>
  </sheetViews>
  <sheetFormatPr baseColWidth="10" defaultColWidth="11.42578125" defaultRowHeight="16.5" x14ac:dyDescent="0.3"/>
  <cols>
    <col min="1" max="1" width="4" style="2" bestFit="1" customWidth="1"/>
    <col min="2" max="2" width="14.140625" style="2" customWidth="1"/>
    <col min="3" max="3" width="15.42578125" style="2" customWidth="1"/>
    <col min="4" max="4" width="25.85546875" style="2" customWidth="1"/>
    <col min="5" max="5" width="38.285156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23.140625" style="1" hidden="1" customWidth="1"/>
    <col min="12" max="12" width="17.42578125" style="1" customWidth="1"/>
    <col min="13" max="13" width="6.28515625" style="1" bestFit="1" customWidth="1"/>
    <col min="14" max="14" width="16" style="1" customWidth="1"/>
    <col min="15" max="15" width="5.85546875" style="5" customWidth="1"/>
    <col min="16" max="16" width="43.42578125" style="148"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46.28515625" style="1" customWidth="1"/>
    <col min="32" max="32" width="29.7109375" style="1" customWidth="1"/>
    <col min="33" max="34" width="14.42578125" style="1" customWidth="1"/>
    <col min="35" max="35" width="14.85546875" style="5" customWidth="1"/>
    <col min="36" max="36" width="31" style="1" customWidth="1"/>
    <col min="37" max="37" width="17.42578125" style="1" customWidth="1"/>
    <col min="38" max="16384" width="11.42578125" style="1"/>
  </cols>
  <sheetData>
    <row r="1" spans="1:100" ht="15" customHeight="1" x14ac:dyDescent="0.3">
      <c r="A1" s="470"/>
      <c r="B1" s="470"/>
      <c r="C1" s="470"/>
      <c r="D1" s="470"/>
      <c r="E1" s="471" t="s">
        <v>87</v>
      </c>
      <c r="F1" s="471"/>
      <c r="G1" s="471"/>
      <c r="H1" s="471"/>
      <c r="I1" s="471"/>
      <c r="J1" s="471"/>
      <c r="K1" s="471"/>
      <c r="L1" s="471"/>
      <c r="M1" s="471"/>
      <c r="N1" s="471"/>
      <c r="O1" s="471"/>
      <c r="P1" s="471"/>
      <c r="Q1" s="471"/>
      <c r="R1" s="471"/>
      <c r="S1" s="471"/>
      <c r="T1" s="471"/>
      <c r="U1" s="471"/>
      <c r="V1" s="471"/>
      <c r="W1" s="471"/>
      <c r="X1" s="471"/>
      <c r="Y1" s="471"/>
      <c r="Z1" s="471"/>
      <c r="AA1" s="471"/>
      <c r="AB1" s="471"/>
      <c r="AC1" s="471"/>
      <c r="AD1" s="471"/>
      <c r="AE1" s="471"/>
      <c r="AF1" s="471"/>
      <c r="AG1" s="471"/>
      <c r="AH1" s="471"/>
      <c r="AI1" s="471"/>
      <c r="AJ1" s="472" t="s">
        <v>240</v>
      </c>
      <c r="AK1" s="472"/>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row>
    <row r="2" spans="1:100" ht="15" customHeight="1" x14ac:dyDescent="0.3">
      <c r="A2" s="470"/>
      <c r="B2" s="470"/>
      <c r="C2" s="470"/>
      <c r="D2" s="470"/>
      <c r="E2" s="471"/>
      <c r="F2" s="471"/>
      <c r="G2" s="471"/>
      <c r="H2" s="471"/>
      <c r="I2" s="471"/>
      <c r="J2" s="471"/>
      <c r="K2" s="471"/>
      <c r="L2" s="471"/>
      <c r="M2" s="471"/>
      <c r="N2" s="471"/>
      <c r="O2" s="471"/>
      <c r="P2" s="471"/>
      <c r="Q2" s="471"/>
      <c r="R2" s="471"/>
      <c r="S2" s="471"/>
      <c r="T2" s="471"/>
      <c r="U2" s="471"/>
      <c r="V2" s="471"/>
      <c r="W2" s="471"/>
      <c r="X2" s="471"/>
      <c r="Y2" s="471"/>
      <c r="Z2" s="471"/>
      <c r="AA2" s="471"/>
      <c r="AB2" s="471"/>
      <c r="AC2" s="471"/>
      <c r="AD2" s="471"/>
      <c r="AE2" s="471"/>
      <c r="AF2" s="471"/>
      <c r="AG2" s="471"/>
      <c r="AH2" s="471"/>
      <c r="AI2" s="471"/>
      <c r="AJ2" s="473" t="s">
        <v>241</v>
      </c>
      <c r="AK2" s="474"/>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row>
    <row r="3" spans="1:100" ht="15" customHeight="1" x14ac:dyDescent="0.3">
      <c r="A3" s="470"/>
      <c r="B3" s="470"/>
      <c r="C3" s="470"/>
      <c r="D3" s="470"/>
      <c r="E3" s="471"/>
      <c r="F3" s="471"/>
      <c r="G3" s="471"/>
      <c r="H3" s="471"/>
      <c r="I3" s="471"/>
      <c r="J3" s="471"/>
      <c r="K3" s="471"/>
      <c r="L3" s="471"/>
      <c r="M3" s="471"/>
      <c r="N3" s="471"/>
      <c r="O3" s="471"/>
      <c r="P3" s="471"/>
      <c r="Q3" s="471"/>
      <c r="R3" s="471"/>
      <c r="S3" s="471"/>
      <c r="T3" s="471"/>
      <c r="U3" s="471"/>
      <c r="V3" s="471"/>
      <c r="W3" s="471"/>
      <c r="X3" s="471"/>
      <c r="Y3" s="471"/>
      <c r="Z3" s="471"/>
      <c r="AA3" s="471"/>
      <c r="AB3" s="471"/>
      <c r="AC3" s="471"/>
      <c r="AD3" s="471"/>
      <c r="AE3" s="471"/>
      <c r="AF3" s="471"/>
      <c r="AG3" s="471"/>
      <c r="AH3" s="471"/>
      <c r="AI3" s="471"/>
      <c r="AJ3" s="473" t="s">
        <v>242</v>
      </c>
      <c r="AK3" s="473"/>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row>
    <row r="4" spans="1:100" ht="15" customHeight="1" x14ac:dyDescent="0.3">
      <c r="A4" s="470"/>
      <c r="B4" s="470"/>
      <c r="C4" s="470"/>
      <c r="D4" s="470"/>
      <c r="E4" s="471"/>
      <c r="F4" s="471"/>
      <c r="G4" s="471"/>
      <c r="H4" s="471"/>
      <c r="I4" s="471"/>
      <c r="J4" s="471"/>
      <c r="K4" s="471"/>
      <c r="L4" s="471"/>
      <c r="M4" s="471"/>
      <c r="N4" s="471"/>
      <c r="O4" s="471"/>
      <c r="P4" s="471"/>
      <c r="Q4" s="471"/>
      <c r="R4" s="471"/>
      <c r="S4" s="471"/>
      <c r="T4" s="471"/>
      <c r="U4" s="471"/>
      <c r="V4" s="471"/>
      <c r="W4" s="471"/>
      <c r="X4" s="471"/>
      <c r="Y4" s="471"/>
      <c r="Z4" s="471"/>
      <c r="AA4" s="471"/>
      <c r="AB4" s="471"/>
      <c r="AC4" s="471"/>
      <c r="AD4" s="471"/>
      <c r="AE4" s="471"/>
      <c r="AF4" s="471"/>
      <c r="AG4" s="471"/>
      <c r="AH4" s="471"/>
      <c r="AI4" s="471"/>
      <c r="AJ4" s="472" t="s">
        <v>88</v>
      </c>
      <c r="AK4" s="472"/>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row>
    <row r="5" spans="1:100" ht="16.5" customHeight="1" x14ac:dyDescent="0.3">
      <c r="A5" s="217"/>
      <c r="B5" s="218"/>
      <c r="C5" s="217"/>
      <c r="D5" s="217"/>
      <c r="E5" s="219"/>
      <c r="F5" s="220"/>
      <c r="G5" s="219"/>
      <c r="H5" s="219"/>
      <c r="I5" s="219"/>
      <c r="J5" s="219"/>
      <c r="K5" s="219"/>
      <c r="L5" s="219"/>
      <c r="M5" s="219"/>
      <c r="N5" s="219"/>
      <c r="O5" s="220"/>
      <c r="P5" s="221"/>
      <c r="Q5" s="219"/>
      <c r="R5" s="219"/>
      <c r="S5" s="219"/>
      <c r="T5" s="219"/>
      <c r="U5" s="219"/>
      <c r="V5" s="219"/>
      <c r="W5" s="219"/>
      <c r="X5" s="219"/>
      <c r="Y5" s="219"/>
      <c r="Z5" s="219"/>
      <c r="AA5" s="219"/>
      <c r="AB5" s="219"/>
      <c r="AC5" s="219"/>
      <c r="AD5" s="219"/>
      <c r="AE5" s="219"/>
      <c r="AF5" s="219"/>
      <c r="AG5" s="219"/>
      <c r="AH5" s="219"/>
      <c r="AI5" s="220"/>
      <c r="AJ5" s="219"/>
      <c r="AK5" s="219"/>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row>
    <row r="6" spans="1:100" ht="26.25" customHeight="1" x14ac:dyDescent="0.3">
      <c r="A6" s="467" t="s">
        <v>89</v>
      </c>
      <c r="B6" s="467"/>
      <c r="C6" s="469" t="s">
        <v>288</v>
      </c>
      <c r="D6" s="469"/>
      <c r="E6" s="469"/>
      <c r="F6" s="469"/>
      <c r="G6" s="469"/>
      <c r="H6" s="469"/>
      <c r="I6" s="469"/>
      <c r="J6" s="469"/>
      <c r="K6" s="469"/>
      <c r="L6" s="469"/>
      <c r="M6" s="469"/>
      <c r="N6" s="469"/>
      <c r="O6" s="475"/>
      <c r="P6" s="475"/>
      <c r="Q6" s="475"/>
      <c r="R6" s="219"/>
      <c r="S6" s="219"/>
      <c r="T6" s="219"/>
      <c r="U6" s="219"/>
      <c r="V6" s="219"/>
      <c r="W6" s="219"/>
      <c r="X6" s="219"/>
      <c r="Y6" s="219"/>
      <c r="Z6" s="219"/>
      <c r="AA6" s="219"/>
      <c r="AB6" s="219"/>
      <c r="AC6" s="219"/>
      <c r="AD6" s="219"/>
      <c r="AE6" s="219"/>
      <c r="AF6" s="219"/>
      <c r="AG6" s="219"/>
      <c r="AH6" s="219"/>
      <c r="AI6" s="220"/>
      <c r="AJ6" s="219"/>
      <c r="AK6" s="219"/>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row>
    <row r="7" spans="1:100" ht="62.1" customHeight="1" x14ac:dyDescent="0.3">
      <c r="A7" s="467" t="s">
        <v>90</v>
      </c>
      <c r="B7" s="467"/>
      <c r="C7" s="468" t="s">
        <v>289</v>
      </c>
      <c r="D7" s="468"/>
      <c r="E7" s="468"/>
      <c r="F7" s="468"/>
      <c r="G7" s="468"/>
      <c r="H7" s="468"/>
      <c r="I7" s="468"/>
      <c r="J7" s="468"/>
      <c r="K7" s="468"/>
      <c r="L7" s="468"/>
      <c r="M7" s="468"/>
      <c r="N7" s="468"/>
      <c r="O7" s="220"/>
      <c r="P7" s="221"/>
      <c r="Q7" s="219"/>
      <c r="R7" s="219"/>
      <c r="S7" s="219"/>
      <c r="T7" s="219"/>
      <c r="U7" s="219"/>
      <c r="V7" s="219"/>
      <c r="W7" s="219"/>
      <c r="X7" s="219"/>
      <c r="Y7" s="219"/>
      <c r="Z7" s="219"/>
      <c r="AA7" s="219"/>
      <c r="AB7" s="219"/>
      <c r="AC7" s="219"/>
      <c r="AD7" s="219"/>
      <c r="AE7" s="219"/>
      <c r="AF7" s="219"/>
      <c r="AG7" s="219"/>
      <c r="AH7" s="219"/>
      <c r="AI7" s="220"/>
      <c r="AJ7" s="219"/>
      <c r="AK7" s="219"/>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row>
    <row r="8" spans="1:100" ht="52.5" customHeight="1" x14ac:dyDescent="0.3">
      <c r="A8" s="467" t="s">
        <v>91</v>
      </c>
      <c r="B8" s="467"/>
      <c r="C8" s="468" t="s">
        <v>290</v>
      </c>
      <c r="D8" s="469"/>
      <c r="E8" s="469"/>
      <c r="F8" s="469"/>
      <c r="G8" s="469"/>
      <c r="H8" s="469"/>
      <c r="I8" s="469"/>
      <c r="J8" s="469"/>
      <c r="K8" s="469"/>
      <c r="L8" s="469"/>
      <c r="M8" s="469"/>
      <c r="N8" s="469"/>
      <c r="O8" s="220"/>
      <c r="P8" s="221"/>
      <c r="Q8" s="219"/>
      <c r="R8" s="219"/>
      <c r="S8" s="219"/>
      <c r="T8" s="219"/>
      <c r="U8" s="219"/>
      <c r="V8" s="219"/>
      <c r="W8" s="219"/>
      <c r="X8" s="219"/>
      <c r="Y8" s="219"/>
      <c r="Z8" s="219"/>
      <c r="AA8" s="219"/>
      <c r="AB8" s="219"/>
      <c r="AC8" s="219"/>
      <c r="AD8" s="219"/>
      <c r="AE8" s="219"/>
      <c r="AF8" s="219"/>
      <c r="AG8" s="219"/>
      <c r="AH8" s="219"/>
      <c r="AI8" s="220"/>
      <c r="AJ8" s="219"/>
      <c r="AK8" s="219"/>
      <c r="AL8" s="422" t="s">
        <v>623</v>
      </c>
      <c r="AM8" s="422"/>
      <c r="AN8" s="422"/>
      <c r="AO8" s="422"/>
      <c r="AP8" s="422"/>
      <c r="AQ8" s="422"/>
      <c r="AR8" s="422"/>
      <c r="AS8" s="422"/>
      <c r="AT8" s="422"/>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row>
    <row r="9" spans="1:100" x14ac:dyDescent="0.3">
      <c r="A9" s="466" t="s">
        <v>92</v>
      </c>
      <c r="B9" s="466"/>
      <c r="C9" s="466"/>
      <c r="D9" s="466"/>
      <c r="E9" s="466"/>
      <c r="F9" s="466"/>
      <c r="G9" s="466"/>
      <c r="H9" s="466" t="s">
        <v>93</v>
      </c>
      <c r="I9" s="466"/>
      <c r="J9" s="466"/>
      <c r="K9" s="466"/>
      <c r="L9" s="466"/>
      <c r="M9" s="466"/>
      <c r="N9" s="466"/>
      <c r="O9" s="466" t="s">
        <v>94</v>
      </c>
      <c r="P9" s="466"/>
      <c r="Q9" s="466"/>
      <c r="R9" s="466"/>
      <c r="S9" s="466"/>
      <c r="T9" s="466"/>
      <c r="U9" s="466"/>
      <c r="V9" s="466"/>
      <c r="W9" s="466"/>
      <c r="X9" s="466" t="s">
        <v>95</v>
      </c>
      <c r="Y9" s="466"/>
      <c r="Z9" s="466"/>
      <c r="AA9" s="466"/>
      <c r="AB9" s="466"/>
      <c r="AC9" s="466"/>
      <c r="AD9" s="466"/>
      <c r="AE9" s="466" t="s">
        <v>96</v>
      </c>
      <c r="AF9" s="466"/>
      <c r="AG9" s="466"/>
      <c r="AH9" s="466"/>
      <c r="AI9" s="466"/>
      <c r="AJ9" s="466"/>
      <c r="AK9" s="466"/>
      <c r="AL9" s="430" t="s">
        <v>620</v>
      </c>
      <c r="AM9" s="430"/>
      <c r="AN9" s="430"/>
      <c r="AO9" s="431" t="s">
        <v>621</v>
      </c>
      <c r="AP9" s="431"/>
      <c r="AQ9" s="431"/>
      <c r="AR9" s="431" t="s">
        <v>622</v>
      </c>
      <c r="AS9" s="431"/>
      <c r="AT9" s="431"/>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row>
    <row r="10" spans="1:100" ht="16.5" customHeight="1" x14ac:dyDescent="0.3">
      <c r="A10" s="477" t="s">
        <v>97</v>
      </c>
      <c r="B10" s="466" t="s">
        <v>22</v>
      </c>
      <c r="C10" s="465" t="s">
        <v>24</v>
      </c>
      <c r="D10" s="465" t="s">
        <v>26</v>
      </c>
      <c r="E10" s="466" t="s">
        <v>28</v>
      </c>
      <c r="F10" s="465" t="s">
        <v>30</v>
      </c>
      <c r="G10" s="465" t="s">
        <v>98</v>
      </c>
      <c r="H10" s="465" t="s">
        <v>99</v>
      </c>
      <c r="I10" s="466" t="s">
        <v>100</v>
      </c>
      <c r="J10" s="465" t="s">
        <v>101</v>
      </c>
      <c r="K10" s="465" t="s">
        <v>102</v>
      </c>
      <c r="L10" s="465" t="s">
        <v>103</v>
      </c>
      <c r="M10" s="466" t="s">
        <v>100</v>
      </c>
      <c r="N10" s="465" t="s">
        <v>36</v>
      </c>
      <c r="O10" s="476" t="s">
        <v>104</v>
      </c>
      <c r="P10" s="465" t="s">
        <v>38</v>
      </c>
      <c r="Q10" s="465" t="s">
        <v>40</v>
      </c>
      <c r="R10" s="465" t="s">
        <v>105</v>
      </c>
      <c r="S10" s="465"/>
      <c r="T10" s="465"/>
      <c r="U10" s="465"/>
      <c r="V10" s="465"/>
      <c r="W10" s="465"/>
      <c r="X10" s="476" t="s">
        <v>106</v>
      </c>
      <c r="Y10" s="476" t="s">
        <v>107</v>
      </c>
      <c r="Z10" s="476" t="s">
        <v>100</v>
      </c>
      <c r="AA10" s="476" t="s">
        <v>108</v>
      </c>
      <c r="AB10" s="476" t="s">
        <v>100</v>
      </c>
      <c r="AC10" s="476" t="s">
        <v>109</v>
      </c>
      <c r="AD10" s="476" t="s">
        <v>56</v>
      </c>
      <c r="AE10" s="465" t="s">
        <v>96</v>
      </c>
      <c r="AF10" s="465" t="s">
        <v>110</v>
      </c>
      <c r="AG10" s="465" t="s">
        <v>111</v>
      </c>
      <c r="AH10" s="465" t="s">
        <v>112</v>
      </c>
      <c r="AI10" s="465" t="s">
        <v>113</v>
      </c>
      <c r="AJ10" s="465" t="s">
        <v>114</v>
      </c>
      <c r="AK10" s="465" t="s">
        <v>60</v>
      </c>
      <c r="AL10" s="430"/>
      <c r="AM10" s="430"/>
      <c r="AN10" s="430"/>
      <c r="AO10" s="431"/>
      <c r="AP10" s="431"/>
      <c r="AQ10" s="431"/>
      <c r="AR10" s="431"/>
      <c r="AS10" s="431"/>
      <c r="AT10" s="431"/>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row>
    <row r="11" spans="1:100" s="4" customFormat="1" ht="94.5" customHeight="1" x14ac:dyDescent="0.25">
      <c r="A11" s="477"/>
      <c r="B11" s="466"/>
      <c r="C11" s="465"/>
      <c r="D11" s="465"/>
      <c r="E11" s="466"/>
      <c r="F11" s="465"/>
      <c r="G11" s="465"/>
      <c r="H11" s="465"/>
      <c r="I11" s="466"/>
      <c r="J11" s="465"/>
      <c r="K11" s="465"/>
      <c r="L11" s="466"/>
      <c r="M11" s="466"/>
      <c r="N11" s="465"/>
      <c r="O11" s="476"/>
      <c r="P11" s="465"/>
      <c r="Q11" s="465"/>
      <c r="R11" s="6" t="s">
        <v>115</v>
      </c>
      <c r="S11" s="6" t="s">
        <v>116</v>
      </c>
      <c r="T11" s="6" t="s">
        <v>117</v>
      </c>
      <c r="U11" s="6" t="s">
        <v>118</v>
      </c>
      <c r="V11" s="6" t="s">
        <v>119</v>
      </c>
      <c r="W11" s="6" t="s">
        <v>120</v>
      </c>
      <c r="X11" s="476"/>
      <c r="Y11" s="476"/>
      <c r="Z11" s="476"/>
      <c r="AA11" s="476"/>
      <c r="AB11" s="476"/>
      <c r="AC11" s="476"/>
      <c r="AD11" s="476"/>
      <c r="AE11" s="465"/>
      <c r="AF11" s="465"/>
      <c r="AG11" s="465"/>
      <c r="AH11" s="465"/>
      <c r="AI11" s="465"/>
      <c r="AJ11" s="465"/>
      <c r="AK11" s="465"/>
      <c r="AL11" s="280" t="s">
        <v>624</v>
      </c>
      <c r="AM11" s="280" t="s">
        <v>625</v>
      </c>
      <c r="AN11" s="281" t="s">
        <v>100</v>
      </c>
      <c r="AO11" s="280" t="s">
        <v>624</v>
      </c>
      <c r="AP11" s="280" t="s">
        <v>625</v>
      </c>
      <c r="AQ11" s="281" t="s">
        <v>100</v>
      </c>
      <c r="AR11" s="280" t="s">
        <v>624</v>
      </c>
      <c r="AS11" s="280" t="s">
        <v>625</v>
      </c>
      <c r="AT11" s="281" t="s">
        <v>100</v>
      </c>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V11" s="23"/>
    </row>
    <row r="12" spans="1:100" s="3" customFormat="1" ht="99.95" customHeight="1" x14ac:dyDescent="0.25">
      <c r="A12" s="461">
        <v>1</v>
      </c>
      <c r="B12" s="488" t="s">
        <v>247</v>
      </c>
      <c r="C12" s="488" t="s">
        <v>252</v>
      </c>
      <c r="D12" s="488" t="s">
        <v>291</v>
      </c>
      <c r="E12" s="489" t="str">
        <f>+IF(ISTEXT(D12)=TRUE,CONCATENATE(B12," por ",C12," debido a ",D12),"DILIGENCIE LAS CASILLAS ANTERIORES")</f>
        <v>Posibilidad de afectación Económico y Reputacional por Investigaciones disciplinarias y sanciones por entes de control debido a Incumplimiento de los términos normativos establecidos</v>
      </c>
      <c r="F12" s="488" t="s">
        <v>234</v>
      </c>
      <c r="G12" s="485">
        <v>240</v>
      </c>
      <c r="H12" s="486" t="str">
        <f>IF(G12&lt;=0,"",IF(G12&lt;=2,"Muy Baja",IF(G12&lt;=24,"Baja",IF(G12&lt;=500,"Media",IF(G12&lt;=5000,"Alta","Muy Alta")))))</f>
        <v>Media</v>
      </c>
      <c r="I12" s="481">
        <f>IF(H12="","",IF(H12="Muy Baja",0.2,IF(H12="Baja",0.4,IF(H12="Media",0.6,IF(H12="Alta",0.8,IF(H12="Muy Alta",1,))))))</f>
        <v>0.6</v>
      </c>
      <c r="J12" s="487" t="s">
        <v>189</v>
      </c>
      <c r="K12" s="481" t="str">
        <f ca="1">IF(NOT(ISERROR(MATCH(J12,'Tabla Impacto'!$B$221:$B$223,0))),'Tabla Impacto'!$F$223&amp;"Por favor no seleccionar los criterios de impacto(Afectación Económica o presupuestal y Pérdida Reputacional)",J12)</f>
        <v xml:space="preserve">     El riesgo afecta la imagen de de la entidad con efecto publicitario sostenido a nivel de sector administrativo, nivel departamental o municipal</v>
      </c>
      <c r="L12" s="486" t="str">
        <f ca="1">IF(OR(K12='Tabla Impacto'!$C$11,K12='Tabla Impacto'!$D$11),"Leve",IF(OR(K12='Tabla Impacto'!$C$12,K12='Tabla Impacto'!$D$12),"Menor",IF(OR(K12='Tabla Impacto'!$C$13,K12='Tabla Impacto'!$D$13),"Moderado",IF(OR(K12='Tabla Impacto'!$C$14,K12='Tabla Impacto'!$D$14),"Mayor",IF(OR(K12='Tabla Impacto'!$C$15,K12='Tabla Impacto'!$D$15),"Catastrófico","")))))</f>
        <v>Mayor</v>
      </c>
      <c r="M12" s="481">
        <f ca="1">IF(L12="","",IF(L12="Leve",0.2,IF(L12="Menor",0.4,IF(L12="Moderado",0.6,IF(L12="Mayor",0.8,IF(L12="Catastrófico",1,))))))</f>
        <v>0.8</v>
      </c>
      <c r="N12" s="482" t="str">
        <f ca="1">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Alto</v>
      </c>
      <c r="O12" s="461">
        <v>1</v>
      </c>
      <c r="P12" s="462" t="s">
        <v>292</v>
      </c>
      <c r="Q12" s="483" t="str">
        <f>IF(OR(R12="Preventivo",R12="Detectivo"),"Probabilidad",IF(R12="Correctivo","Impacto",""))</f>
        <v>Probabilidad</v>
      </c>
      <c r="R12" s="479" t="s">
        <v>123</v>
      </c>
      <c r="S12" s="479" t="s">
        <v>124</v>
      </c>
      <c r="T12" s="491" t="str">
        <f>IF(AND(R12="Preventivo",S12="Automático"),"50%",IF(AND(R12="Preventivo",S12="Manual"),"40%",IF(AND(R12="Detectivo",S12="Automático"),"40%",IF(AND(R12="Detectivo",S12="Manual"),"30%",IF(AND(R12="Correctivo",S12="Automático"),"35%",IF(AND(R12="Correctivo",S12="Manual"),"25%",""))))))</f>
        <v>40%</v>
      </c>
      <c r="U12" s="479" t="s">
        <v>125</v>
      </c>
      <c r="V12" s="479" t="s">
        <v>126</v>
      </c>
      <c r="W12" s="479" t="s">
        <v>127</v>
      </c>
      <c r="X12" s="480">
        <f>IFERROR(IF(Q12="Probabilidad",(I12-(+I12*T12)),IF(Q12="Impacto",I12,"")),"")</f>
        <v>0.36</v>
      </c>
      <c r="Y12" s="495" t="str">
        <f>IFERROR(IF(X12="","",IF(X12&lt;=0.2,"Muy Baja",IF(X12&lt;=0.4,"Baja",IF(X12&lt;=0.6,"Media",IF(X12&lt;=0.8,"Alta","Muy Alta"))))),"")</f>
        <v>Baja</v>
      </c>
      <c r="Z12" s="491">
        <f>+X12</f>
        <v>0.36</v>
      </c>
      <c r="AA12" s="495" t="str">
        <f ca="1">IFERROR(IF(AB12="","",IF(AB12&lt;=0.2,"Leve",IF(AB12&lt;=0.4,"Menor",IF(AB12&lt;=0.6,"Moderado",IF(AB12&lt;=0.8,"Mayor","Catastrófico"))))),"")</f>
        <v>Mayor</v>
      </c>
      <c r="AB12" s="480">
        <f ca="1">IFERROR(IF(Q12="Impacto",(M12-(+M12*T12)),IF(Q12="Probabilidad",M12,"")),"")</f>
        <v>0.8</v>
      </c>
      <c r="AC12" s="496" t="str">
        <f ca="1">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Alto</v>
      </c>
      <c r="AD12" s="479" t="s">
        <v>128</v>
      </c>
      <c r="AE12" s="236" t="s">
        <v>293</v>
      </c>
      <c r="AF12" s="236" t="s">
        <v>513</v>
      </c>
      <c r="AG12" s="237">
        <v>45658</v>
      </c>
      <c r="AH12" s="237">
        <v>46022</v>
      </c>
      <c r="AI12" s="253">
        <v>45782</v>
      </c>
      <c r="AJ12" s="223" t="s">
        <v>562</v>
      </c>
      <c r="AK12" s="144"/>
      <c r="AL12" s="282">
        <v>1766</v>
      </c>
      <c r="AM12" s="282">
        <v>1766</v>
      </c>
      <c r="AN12" s="277">
        <f>+AM12/AL12</f>
        <v>1</v>
      </c>
      <c r="AO12" s="274">
        <v>1000</v>
      </c>
      <c r="AP12" s="274"/>
      <c r="AQ12" s="277">
        <f>+AP12/AO12</f>
        <v>0</v>
      </c>
      <c r="AR12" s="274">
        <v>1000</v>
      </c>
      <c r="AS12" s="274"/>
      <c r="AT12" s="277">
        <f>+AS12/AR12</f>
        <v>0</v>
      </c>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row>
    <row r="13" spans="1:100" s="158" customFormat="1" ht="94.5" customHeight="1" x14ac:dyDescent="0.25">
      <c r="A13" s="461"/>
      <c r="B13" s="488"/>
      <c r="C13" s="488"/>
      <c r="D13" s="488"/>
      <c r="E13" s="489"/>
      <c r="F13" s="488"/>
      <c r="G13" s="485"/>
      <c r="H13" s="486"/>
      <c r="I13" s="481"/>
      <c r="J13" s="487"/>
      <c r="K13" s="481"/>
      <c r="L13" s="486"/>
      <c r="M13" s="481"/>
      <c r="N13" s="482"/>
      <c r="O13" s="461"/>
      <c r="P13" s="462"/>
      <c r="Q13" s="483"/>
      <c r="R13" s="479"/>
      <c r="S13" s="479"/>
      <c r="T13" s="491"/>
      <c r="U13" s="479"/>
      <c r="V13" s="479"/>
      <c r="W13" s="479"/>
      <c r="X13" s="480"/>
      <c r="Y13" s="495"/>
      <c r="Z13" s="491"/>
      <c r="AA13" s="495" t="str">
        <f>IFERROR(IF(AB13="","",IF(AB13&lt;=0.2,"Leve",IF(AB13&lt;=0.4,"Menor",IF(AB13&lt;=0.6,"Moderado",IF(AB13&lt;=0.8,"Mayor","Catastrófico"))))),"")</f>
        <v/>
      </c>
      <c r="AB13" s="480" t="str">
        <f>IFERROR(IF(Q14="Impacto",(M14-(+M14*T14)),IF(Q14="Probabilidad",M14,"")),"")</f>
        <v/>
      </c>
      <c r="AC13" s="496"/>
      <c r="AD13" s="479"/>
      <c r="AE13" s="236" t="s">
        <v>294</v>
      </c>
      <c r="AF13" s="236" t="s">
        <v>513</v>
      </c>
      <c r="AG13" s="253">
        <v>45292</v>
      </c>
      <c r="AH13" s="253" t="s">
        <v>287</v>
      </c>
      <c r="AI13" s="253">
        <v>45782</v>
      </c>
      <c r="AJ13" s="229" t="s">
        <v>563</v>
      </c>
      <c r="AK13" s="251"/>
      <c r="AL13" s="274">
        <v>5</v>
      </c>
      <c r="AM13" s="274">
        <v>5</v>
      </c>
      <c r="AN13" s="277">
        <f t="shared" ref="AN13:AN20" si="0">+AM13/AL13</f>
        <v>1</v>
      </c>
      <c r="AO13" s="274">
        <v>1000</v>
      </c>
      <c r="AP13" s="274"/>
      <c r="AQ13" s="277">
        <f t="shared" ref="AQ13:AQ20" si="1">+AP13/AO13</f>
        <v>0</v>
      </c>
      <c r="AR13" s="274">
        <v>1000</v>
      </c>
      <c r="AS13" s="274"/>
      <c r="AT13" s="277">
        <f t="shared" ref="AT13:AT20" si="2">+AS13/AR13</f>
        <v>0</v>
      </c>
    </row>
    <row r="14" spans="1:100" s="158" customFormat="1" ht="94.5" customHeight="1" x14ac:dyDescent="0.25">
      <c r="A14" s="461"/>
      <c r="B14" s="488"/>
      <c r="C14" s="488"/>
      <c r="D14" s="488"/>
      <c r="E14" s="489"/>
      <c r="F14" s="488"/>
      <c r="G14" s="485"/>
      <c r="H14" s="486"/>
      <c r="I14" s="481"/>
      <c r="J14" s="487"/>
      <c r="K14" s="481"/>
      <c r="L14" s="486"/>
      <c r="M14" s="481"/>
      <c r="N14" s="482"/>
      <c r="O14" s="461"/>
      <c r="P14" s="462"/>
      <c r="Q14" s="483"/>
      <c r="R14" s="479"/>
      <c r="S14" s="479"/>
      <c r="T14" s="491"/>
      <c r="U14" s="479"/>
      <c r="V14" s="479"/>
      <c r="W14" s="479"/>
      <c r="X14" s="480"/>
      <c r="Y14" s="495"/>
      <c r="Z14" s="491"/>
      <c r="AA14" s="495" t="str">
        <f ca="1">IFERROR(IF(AB14="","",IF(AB14&lt;=0.2,"Leve",IF(AB14&lt;=0.4,"Menor",IF(AB14&lt;=0.6,"Moderado",IF(AB14&lt;=0.8,"Mayor","Catastrófico"))))),"")</f>
        <v>Moderado</v>
      </c>
      <c r="AB14" s="480">
        <f ca="1">IFERROR(IF(Q15="Impacto",(M15-(+M15*T15)),IF(Q15="Probabilidad",M15,"")),"")</f>
        <v>0.44999999999999996</v>
      </c>
      <c r="AC14" s="496"/>
      <c r="AD14" s="479"/>
      <c r="AE14" s="149" t="s">
        <v>295</v>
      </c>
      <c r="AF14" s="236" t="s">
        <v>513</v>
      </c>
      <c r="AG14" s="253" t="s">
        <v>296</v>
      </c>
      <c r="AH14" s="253" t="s">
        <v>287</v>
      </c>
      <c r="AI14" s="253">
        <v>45782</v>
      </c>
      <c r="AJ14" s="229" t="s">
        <v>564</v>
      </c>
      <c r="AK14" s="251"/>
      <c r="AL14" s="282">
        <v>1766</v>
      </c>
      <c r="AM14" s="282">
        <v>1720</v>
      </c>
      <c r="AN14" s="277">
        <f t="shared" si="0"/>
        <v>0.97395243488108718</v>
      </c>
      <c r="AO14" s="274">
        <v>1</v>
      </c>
      <c r="AP14" s="274"/>
      <c r="AQ14" s="277">
        <f t="shared" si="1"/>
        <v>0</v>
      </c>
      <c r="AR14" s="274">
        <v>1</v>
      </c>
      <c r="AS14" s="274"/>
      <c r="AT14" s="277">
        <f t="shared" si="2"/>
        <v>0</v>
      </c>
    </row>
    <row r="15" spans="1:100" s="3" customFormat="1" ht="99.95" customHeight="1" x14ac:dyDescent="0.25">
      <c r="A15" s="460" t="s">
        <v>442</v>
      </c>
      <c r="B15" s="488" t="s">
        <v>245</v>
      </c>
      <c r="C15" s="488" t="s">
        <v>504</v>
      </c>
      <c r="D15" s="488" t="s">
        <v>505</v>
      </c>
      <c r="E15" s="489" t="str">
        <f>+IF(ISTEXT(D15)=TRUE,CONCATENATE(B15," por ",C15," debido a ",D15),"DILIGENCIE LAS CASILLAS ANTERIORES")</f>
        <v xml:space="preserve">Posibilidad de afectación Económico por pago de sanción e intereses moratorios  debido a trámite inoportuno a los requerimientos entes de Inspección, Vigilancia y control de acuerdo con sus lineamientos y términos de ley </v>
      </c>
      <c r="F15" s="488" t="s">
        <v>229</v>
      </c>
      <c r="G15" s="485">
        <v>60</v>
      </c>
      <c r="H15" s="486" t="str">
        <f>IF(G15&lt;=0,"",IF(G15&lt;=2,"Muy Baja",IF(G15&lt;=24,"Baja",IF(G15&lt;=500,"Media",IF(G15&lt;=5000,"Alta","Muy Alta")))))</f>
        <v>Media</v>
      </c>
      <c r="I15" s="481">
        <f>IF(H15="","",IF(H15="Muy Baja",0.2,IF(H15="Baja",0.4,IF(H15="Media",0.6,IF(H15="Alta",0.8,IF(H15="Muy Alta",1,))))))</f>
        <v>0.6</v>
      </c>
      <c r="J15" s="487" t="s">
        <v>188</v>
      </c>
      <c r="K15" s="481" t="str">
        <f ca="1">IF(NOT(ISERROR(MATCH(J15,'Tabla Impacto'!$B$221:$B$223,0))),'Tabla Impacto'!$F$223&amp;"Por favor no seleccionar los criterios de impacto(Afectación Económica o presupuestal y Pérdida Reputacional)",J15)</f>
        <v xml:space="preserve">     Entre 50 y 100 SMLMV </v>
      </c>
      <c r="L15" s="486" t="str">
        <f ca="1">IF(OR(K15='Tabla Impacto'!$C$11,K15='Tabla Impacto'!$D$11),"Leve",IF(OR(K15='Tabla Impacto'!$C$12,K15='Tabla Impacto'!$D$12),"Menor",IF(OR(K15='Tabla Impacto'!$C$13,K15='Tabla Impacto'!$D$13),"Moderado",IF(OR(K15='Tabla Impacto'!$C$14,K15='Tabla Impacto'!$D$14),"Mayor",IF(OR(K15='Tabla Impacto'!$C$15,K15='Tabla Impacto'!$D$15),"Catastrófico","")))))</f>
        <v>Moderado</v>
      </c>
      <c r="M15" s="481">
        <f ca="1">IF(L15="","",IF(L15="Leve",0.2,IF(L15="Menor",0.4,IF(L15="Moderado",0.6,IF(L15="Mayor",0.8,IF(L15="Catastrófico",1,))))))</f>
        <v>0.6</v>
      </c>
      <c r="N15" s="482" t="str">
        <f ca="1">IF(OR(AND(H15="Muy Baja",L15="Leve"),AND(H15="Muy Baja",L15="Menor"),AND(H15="Baja",L15="Leve")),"Bajo",IF(OR(AND(H15="Muy baja",L15="Moderado"),AND(H15="Baja",L15="Menor"),AND(H15="Baja",L15="Moderado"),AND(H15="Media",L15="Leve"),AND(H15="Media",L15="Menor"),AND(H15="Media",L15="Moderado"),AND(H15="Alta",L15="Leve"),AND(H15="Alta",L15="Menor")),"Moderado",IF(OR(AND(H15="Muy Baja",L15="Mayor"),AND(H15="Baja",L15="Mayor"),AND(H15="Media",L15="Mayor"),AND(H15="Alta",L15="Moderado"),AND(H15="Alta",L15="Mayor"),AND(H15="Muy Alta",L15="Leve"),AND(H15="Muy Alta",L15="Menor"),AND(H15="Muy Alta",L15="Moderado"),AND(H15="Muy Alta",L15="Mayor")),"Alto",IF(OR(AND(H15="Muy Baja",L15="Catastrófico"),AND(H15="Baja",L15="Catastrófico"),AND(H15="Media",L15="Catastrófico"),AND(H15="Alta",L15="Catastrófico"),AND(H15="Muy Alta",L15="Catastrófico")),"Extremo",""))))</f>
        <v>Moderado</v>
      </c>
      <c r="O15" s="461">
        <v>1</v>
      </c>
      <c r="P15" s="254" t="s">
        <v>506</v>
      </c>
      <c r="Q15" s="246" t="str">
        <f>IF(OR(R15="Preventivo",R15="Detectivo"),"Probabilidad",IF(R15="Correctivo","Impacto",""))</f>
        <v>Impacto</v>
      </c>
      <c r="R15" s="255" t="s">
        <v>205</v>
      </c>
      <c r="S15" s="255" t="s">
        <v>124</v>
      </c>
      <c r="T15" s="256" t="str">
        <f>IF(AND(R15="Preventivo",S15="Automático"),"50%",IF(AND(R15="Preventivo",S15="Manual"),"40%",IF(AND(R15="Detectivo",S15="Automático"),"40%",IF(AND(R15="Detectivo",S15="Manual"),"30%",IF(AND(R15="Correctivo",S15="Automático"),"35%",IF(AND(R15="Correctivo",S15="Manual"),"25%",""))))))</f>
        <v>25%</v>
      </c>
      <c r="U15" s="255" t="s">
        <v>125</v>
      </c>
      <c r="V15" s="255" t="s">
        <v>126</v>
      </c>
      <c r="W15" s="255" t="s">
        <v>127</v>
      </c>
      <c r="X15" s="259">
        <f>IFERROR(IF(Q15="Probabilidad",(I15-(+I15*T15)),IF(Q15="Impacto",I15,"")),"")</f>
        <v>0.6</v>
      </c>
      <c r="Y15" s="260" t="str">
        <f>IFERROR(IF(X15="","",IF(X15&lt;=0.2,"Muy Baja",IF(X15&lt;=0.4,"Baja",IF(X15&lt;=0.6,"Media",IF(X15&lt;=0.8,"Alta","Muy Alta"))))),"")</f>
        <v>Media</v>
      </c>
      <c r="Z15" s="256">
        <f>+X15</f>
        <v>0.6</v>
      </c>
      <c r="AA15" s="260" t="str">
        <f ca="1">IFERROR(IF(AB15="","",IF(AB15&lt;=0.2,"Leve",IF(AB15&lt;=0.4,"Menor",IF(AB15&lt;=0.6,"Moderado",IF(AB15&lt;=0.8,"Mayor","Catastrófico"))))),"")</f>
        <v>Moderado</v>
      </c>
      <c r="AB15" s="259">
        <f ca="1">IFERROR(IF(Q15="Impacto",(M15-(+M15*T15)),IF(Q15="Probabilidad",M15,"")),"")</f>
        <v>0.44999999999999996</v>
      </c>
      <c r="AC15" s="257" t="str">
        <f ca="1">IFERROR(IF(OR(AND(Y15="Muy Baja",AA15="Leve"),AND(Y15="Muy Baja",AA15="Menor"),AND(Y15="Baja",AA15="Leve")),"Bajo",IF(OR(AND(Y15="Muy baja",AA15="Moderado"),AND(Y15="Baja",AA15="Menor"),AND(Y15="Baja",AA15="Moderado"),AND(Y15="Media",AA15="Leve"),AND(Y15="Media",AA15="Menor"),AND(Y15="Media",AA15="Moderado"),AND(Y15="Alta",AA15="Leve"),AND(Y15="Alta",AA15="Menor")),"Moderado",IF(OR(AND(Y15="Muy Baja",AA15="Mayor"),AND(Y15="Baja",AA15="Mayor"),AND(Y15="Media",AA15="Mayor"),AND(Y15="Alta",AA15="Moderado"),AND(Y15="Alta",AA15="Mayor"),AND(Y15="Muy Alta",AA15="Leve"),AND(Y15="Muy Alta",AA15="Menor"),AND(Y15="Muy Alta",AA15="Moderado"),AND(Y15="Muy Alta",AA15="Mayor")),"Alto",IF(OR(AND(Y15="Muy Baja",AA15="Catastrófico"),AND(Y15="Baja",AA15="Catastrófico"),AND(Y15="Media",AA15="Catastrófico"),AND(Y15="Alta",AA15="Catastrófico"),AND(Y15="Muy Alta",AA15="Catastrófico")),"Extremo","")))),"")</f>
        <v>Moderado</v>
      </c>
      <c r="AD15" s="255" t="s">
        <v>128</v>
      </c>
      <c r="AE15" s="187" t="s">
        <v>508</v>
      </c>
      <c r="AF15" s="236" t="s">
        <v>513</v>
      </c>
      <c r="AG15" s="237">
        <v>45658</v>
      </c>
      <c r="AH15" s="237">
        <v>46022</v>
      </c>
      <c r="AI15" s="253">
        <v>45782</v>
      </c>
      <c r="AJ15" s="223" t="s">
        <v>565</v>
      </c>
      <c r="AK15" s="144"/>
      <c r="AL15" s="274"/>
      <c r="AM15" s="274"/>
      <c r="AN15" s="277" t="e">
        <f t="shared" si="0"/>
        <v>#DIV/0!</v>
      </c>
      <c r="AO15" s="274">
        <v>1</v>
      </c>
      <c r="AP15" s="274"/>
      <c r="AQ15" s="277">
        <f t="shared" si="1"/>
        <v>0</v>
      </c>
      <c r="AR15" s="274"/>
      <c r="AS15" s="274"/>
      <c r="AT15" s="277" t="e">
        <f t="shared" si="2"/>
        <v>#DIV/0!</v>
      </c>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row>
    <row r="16" spans="1:100" s="158" customFormat="1" ht="94.5" customHeight="1" x14ac:dyDescent="0.25">
      <c r="A16" s="460"/>
      <c r="B16" s="488"/>
      <c r="C16" s="488"/>
      <c r="D16" s="488"/>
      <c r="E16" s="489"/>
      <c r="F16" s="488"/>
      <c r="G16" s="485"/>
      <c r="H16" s="486"/>
      <c r="I16" s="481"/>
      <c r="J16" s="487"/>
      <c r="K16" s="481"/>
      <c r="L16" s="486"/>
      <c r="M16" s="481"/>
      <c r="N16" s="482"/>
      <c r="O16" s="461"/>
      <c r="P16" s="254" t="s">
        <v>507</v>
      </c>
      <c r="Q16" s="246" t="str">
        <f>IF(OR(R16="Preventivo",R16="Detectivo"),"Probabilidad",IF(R16="Correctivo","Impacto",""))</f>
        <v>Impacto</v>
      </c>
      <c r="R16" s="255" t="s">
        <v>205</v>
      </c>
      <c r="S16" s="255" t="s">
        <v>124</v>
      </c>
      <c r="T16" s="256" t="str">
        <f>IF(AND(R16="Preventivo",S16="Automático"),"50%",IF(AND(R16="Preventivo",S16="Manual"),"40%",IF(AND(R16="Detectivo",S16="Automático"),"40%",IF(AND(R16="Detectivo",S16="Manual"),"30%",IF(AND(R16="Correctivo",S16="Automático"),"35%",IF(AND(R16="Correctivo",S16="Manual"),"25%",""))))))</f>
        <v>25%</v>
      </c>
      <c r="U16" s="255" t="s">
        <v>125</v>
      </c>
      <c r="V16" s="255" t="s">
        <v>126</v>
      </c>
      <c r="W16" s="255" t="s">
        <v>127</v>
      </c>
      <c r="X16" s="259">
        <f>IFERROR(IF(Q16="Probabilidad",(I16-(+I16*T16)),IF(Q16="Impacto",I16,"")),"")</f>
        <v>0</v>
      </c>
      <c r="Y16" s="260" t="str">
        <f>IFERROR(IF(X16="","",IF(X16&lt;=0.2,"Muy Baja",IF(X16&lt;=0.4,"Baja",IF(X16&lt;=0.6,"Media",IF(X16&lt;=0.8,"Alta","Muy Alta"))))),"")</f>
        <v>Muy Baja</v>
      </c>
      <c r="Z16" s="256">
        <f>+X16</f>
        <v>0</v>
      </c>
      <c r="AA16" s="260" t="str">
        <f>IFERROR(IF(AB16="","",IF(AB16&lt;=0.2,"Leve",IF(AB16&lt;=0.4,"Menor",IF(AB16&lt;=0.6,"Moderado",IF(AB16&lt;=0.8,"Mayor","Catastrófico"))))),"")</f>
        <v>Leve</v>
      </c>
      <c r="AB16" s="259">
        <f>IFERROR(IF(Q16="Impacto",(M16-(+M16*T16)),IF(Q16="Probabilidad",M16,"")),"")</f>
        <v>0</v>
      </c>
      <c r="AC16" s="257" t="str">
        <f>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Bajo</v>
      </c>
      <c r="AD16" s="255" t="s">
        <v>128</v>
      </c>
      <c r="AE16" s="146" t="s">
        <v>509</v>
      </c>
      <c r="AF16" s="236" t="s">
        <v>513</v>
      </c>
      <c r="AG16" s="253">
        <v>45292</v>
      </c>
      <c r="AH16" s="253" t="s">
        <v>287</v>
      </c>
      <c r="AI16" s="253">
        <v>45782</v>
      </c>
      <c r="AJ16" s="229" t="s">
        <v>566</v>
      </c>
      <c r="AK16" s="251"/>
      <c r="AL16" s="274"/>
      <c r="AM16" s="274"/>
      <c r="AN16" s="277" t="e">
        <f t="shared" si="0"/>
        <v>#DIV/0!</v>
      </c>
      <c r="AO16" s="274">
        <v>2</v>
      </c>
      <c r="AP16" s="274"/>
      <c r="AQ16" s="277">
        <f t="shared" si="1"/>
        <v>0</v>
      </c>
      <c r="AR16" s="274"/>
      <c r="AS16" s="274"/>
      <c r="AT16" s="277" t="e">
        <f t="shared" si="2"/>
        <v>#DIV/0!</v>
      </c>
    </row>
    <row r="17" spans="1:100" s="158" customFormat="1" ht="94.5" customHeight="1" x14ac:dyDescent="0.25">
      <c r="A17" s="460"/>
      <c r="B17" s="488"/>
      <c r="C17" s="488"/>
      <c r="D17" s="488"/>
      <c r="E17" s="489"/>
      <c r="F17" s="488"/>
      <c r="G17" s="485"/>
      <c r="H17" s="486"/>
      <c r="I17" s="481"/>
      <c r="J17" s="487"/>
      <c r="K17" s="481"/>
      <c r="L17" s="486"/>
      <c r="M17" s="481"/>
      <c r="N17" s="482"/>
      <c r="O17" s="461"/>
      <c r="P17" s="254"/>
      <c r="Q17" s="246"/>
      <c r="R17" s="255"/>
      <c r="S17" s="255"/>
      <c r="T17" s="256"/>
      <c r="U17" s="255"/>
      <c r="V17" s="255"/>
      <c r="W17" s="255"/>
      <c r="X17" s="259"/>
      <c r="Y17" s="260"/>
      <c r="Z17" s="256"/>
      <c r="AA17" s="260"/>
      <c r="AB17" s="259"/>
      <c r="AC17" s="257"/>
      <c r="AD17" s="255"/>
      <c r="AE17" s="149"/>
      <c r="AF17" s="258"/>
      <c r="AG17" s="253"/>
      <c r="AH17" s="253"/>
      <c r="AI17" s="253"/>
      <c r="AJ17" s="229"/>
      <c r="AK17" s="251"/>
      <c r="AL17" s="278"/>
      <c r="AM17" s="278"/>
      <c r="AN17" s="277"/>
      <c r="AO17" s="278"/>
      <c r="AP17" s="278"/>
      <c r="AQ17" s="277"/>
      <c r="AR17" s="278"/>
      <c r="AS17" s="278"/>
      <c r="AT17" s="277"/>
    </row>
    <row r="18" spans="1:100" s="3" customFormat="1" ht="99.95" customHeight="1" x14ac:dyDescent="0.25">
      <c r="A18" s="460" t="s">
        <v>443</v>
      </c>
      <c r="B18" s="488" t="s">
        <v>245</v>
      </c>
      <c r="C18" s="488" t="s">
        <v>504</v>
      </c>
      <c r="D18" s="488" t="s">
        <v>510</v>
      </c>
      <c r="E18" s="489" t="str">
        <f>+IF(ISTEXT(D18)=TRUE,CONCATENATE(B18," por ",C18," debido a ",D18),"DILIGENCIE LAS CASILLAS ANTERIORES")</f>
        <v xml:space="preserve">Posibilidad de afectación Económico por pago de sanción e intereses moratorios  debido a incumplimiento en los términos contemplados en el Art. 195 de CPACA para realizar el pago de sentencias y conciliaciones.  </v>
      </c>
      <c r="F18" s="488" t="s">
        <v>229</v>
      </c>
      <c r="G18" s="485">
        <v>120</v>
      </c>
      <c r="H18" s="486" t="str">
        <f>IF(G18&lt;=0,"",IF(G18&lt;=2,"Muy Baja",IF(G18&lt;=24,"Baja",IF(G18&lt;=500,"Media",IF(G18&lt;=5000,"Alta","Muy Alta")))))</f>
        <v>Media</v>
      </c>
      <c r="I18" s="481">
        <f>IF(H18="","",IF(H18="Muy Baja",0.2,IF(H18="Baja",0.4,IF(H18="Media",0.6,IF(H18="Alta",0.8,IF(H18="Muy Alta",1,))))))</f>
        <v>0.6</v>
      </c>
      <c r="J18" s="487" t="s">
        <v>131</v>
      </c>
      <c r="K18" s="481" t="str">
        <f ca="1">IF(NOT(ISERROR(MATCH(J18,'Tabla Impacto'!$B$221:$B$223,0))),'Tabla Impacto'!$F$223&amp;"Por favor no seleccionar los criterios de impacto(Afectación Económica o presupuestal y Pérdida Reputacional)",J18)</f>
        <v xml:space="preserve">     Entre 100 y 500 SMLMV </v>
      </c>
      <c r="L18" s="486" t="str">
        <f ca="1">IF(OR(K18='Tabla Impacto'!$C$11,K18='Tabla Impacto'!$D$11),"Leve",IF(OR(K18='Tabla Impacto'!$C$12,K18='Tabla Impacto'!$D$12),"Menor",IF(OR(K18='Tabla Impacto'!$C$13,K18='Tabla Impacto'!$D$13),"Moderado",IF(OR(K18='Tabla Impacto'!$C$14,K18='Tabla Impacto'!$D$14),"Mayor",IF(OR(K18='Tabla Impacto'!$C$15,K18='Tabla Impacto'!$D$15),"Catastrófico","")))))</f>
        <v>Mayor</v>
      </c>
      <c r="M18" s="481">
        <f ca="1">IF(L18="","",IF(L18="Leve",0.2,IF(L18="Menor",0.4,IF(L18="Moderado",0.6,IF(L18="Mayor",0.8,IF(L18="Catastrófico",1,))))))</f>
        <v>0.8</v>
      </c>
      <c r="N18" s="482" t="str">
        <f ca="1">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Alto</v>
      </c>
      <c r="O18" s="461">
        <v>1</v>
      </c>
      <c r="P18" s="146" t="s">
        <v>511</v>
      </c>
      <c r="Q18" s="246" t="str">
        <f>IF(OR(R18="Preventivo",R18="Detectivo"),"Probabilidad",IF(R18="Correctivo","Impacto",""))</f>
        <v>Impacto</v>
      </c>
      <c r="R18" s="255" t="s">
        <v>205</v>
      </c>
      <c r="S18" s="255" t="s">
        <v>124</v>
      </c>
      <c r="T18" s="256" t="str">
        <f>IF(AND(R18="Preventivo",S18="Automático"),"50%",IF(AND(R18="Preventivo",S18="Manual"),"40%",IF(AND(R18="Detectivo",S18="Automático"),"40%",IF(AND(R18="Detectivo",S18="Manual"),"30%",IF(AND(R18="Correctivo",S18="Automático"),"35%",IF(AND(R18="Correctivo",S18="Manual"),"25%",""))))))</f>
        <v>25%</v>
      </c>
      <c r="U18" s="255" t="s">
        <v>125</v>
      </c>
      <c r="V18" s="255" t="s">
        <v>126</v>
      </c>
      <c r="W18" s="255" t="s">
        <v>127</v>
      </c>
      <c r="X18" s="259">
        <f>IFERROR(IF(Q18="Probabilidad",(I18-(+I18*T18)),IF(Q18="Impacto",I18,"")),"")</f>
        <v>0.6</v>
      </c>
      <c r="Y18" s="260" t="str">
        <f>IFERROR(IF(X18="","",IF(X18&lt;=0.2,"Muy Baja",IF(X18&lt;=0.4,"Baja",IF(X18&lt;=0.6,"Media",IF(X18&lt;=0.8,"Alta","Muy Alta"))))),"")</f>
        <v>Media</v>
      </c>
      <c r="Z18" s="256">
        <f>+X18</f>
        <v>0.6</v>
      </c>
      <c r="AA18" s="260" t="str">
        <f ca="1">IFERROR(IF(AB18="","",IF(AB18&lt;=0.2,"Leve",IF(AB18&lt;=0.4,"Menor",IF(AB18&lt;=0.6,"Moderado",IF(AB18&lt;=0.8,"Mayor","Catastrófico"))))),"")</f>
        <v>Moderado</v>
      </c>
      <c r="AB18" s="259">
        <f ca="1">IFERROR(IF(Q18="Impacto",(M18-(+M18*T18)),IF(Q18="Probabilidad",M18,"")),"")</f>
        <v>0.60000000000000009</v>
      </c>
      <c r="AC18" s="257" t="str">
        <f ca="1">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Moderado</v>
      </c>
      <c r="AD18" s="255" t="s">
        <v>128</v>
      </c>
      <c r="AE18" s="146" t="s">
        <v>512</v>
      </c>
      <c r="AF18" s="236" t="s">
        <v>513</v>
      </c>
      <c r="AG18" s="237">
        <v>45658</v>
      </c>
      <c r="AH18" s="237">
        <v>46022</v>
      </c>
      <c r="AI18" s="253">
        <v>45782</v>
      </c>
      <c r="AJ18" s="223" t="s">
        <v>567</v>
      </c>
      <c r="AK18" s="144"/>
      <c r="AL18" s="279"/>
      <c r="AM18" s="279"/>
      <c r="AN18" s="277" t="e">
        <f t="shared" si="0"/>
        <v>#DIV/0!</v>
      </c>
      <c r="AO18" s="279"/>
      <c r="AP18" s="279"/>
      <c r="AQ18" s="277" t="e">
        <f t="shared" si="1"/>
        <v>#DIV/0!</v>
      </c>
      <c r="AR18" s="279">
        <v>1</v>
      </c>
      <c r="AS18" s="279"/>
      <c r="AT18" s="277">
        <f t="shared" si="2"/>
        <v>0</v>
      </c>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J18" s="24"/>
      <c r="CK18" s="24"/>
      <c r="CL18" s="24"/>
      <c r="CM18" s="24"/>
      <c r="CN18" s="24"/>
      <c r="CO18" s="24"/>
      <c r="CP18" s="24"/>
      <c r="CQ18" s="24"/>
      <c r="CR18" s="24"/>
      <c r="CS18" s="24"/>
      <c r="CT18" s="24"/>
      <c r="CU18" s="24"/>
      <c r="CV18" s="24"/>
    </row>
    <row r="19" spans="1:100" s="158" customFormat="1" ht="94.5" customHeight="1" x14ac:dyDescent="0.25">
      <c r="A19" s="460"/>
      <c r="B19" s="488"/>
      <c r="C19" s="488"/>
      <c r="D19" s="488"/>
      <c r="E19" s="489"/>
      <c r="F19" s="488"/>
      <c r="G19" s="485"/>
      <c r="H19" s="486"/>
      <c r="I19" s="481"/>
      <c r="J19" s="487"/>
      <c r="K19" s="481"/>
      <c r="L19" s="486"/>
      <c r="M19" s="481"/>
      <c r="N19" s="482"/>
      <c r="O19" s="461"/>
      <c r="P19" s="146" t="s">
        <v>444</v>
      </c>
      <c r="Q19" s="246" t="str">
        <f>IF(OR(R19="Preventivo",R19="Detectivo"),"Probabilidad",IF(R19="Correctivo","Impacto",""))</f>
        <v>Impacto</v>
      </c>
      <c r="R19" s="255" t="s">
        <v>205</v>
      </c>
      <c r="S19" s="255" t="s">
        <v>124</v>
      </c>
      <c r="T19" s="256" t="str">
        <f>IF(AND(R19="Preventivo",S19="Automático"),"50%",IF(AND(R19="Preventivo",S19="Manual"),"40%",IF(AND(R19="Detectivo",S19="Automático"),"40%",IF(AND(R19="Detectivo",S19="Manual"),"30%",IF(AND(R19="Correctivo",S19="Automático"),"35%",IF(AND(R19="Correctivo",S19="Manual"),"25%",""))))))</f>
        <v>25%</v>
      </c>
      <c r="U19" s="255" t="s">
        <v>125</v>
      </c>
      <c r="V19" s="255" t="s">
        <v>126</v>
      </c>
      <c r="W19" s="255" t="s">
        <v>127</v>
      </c>
      <c r="X19" s="259">
        <f>IFERROR(IF(Q19="Probabilidad",(I19-(+I19*T19)),IF(Q19="Impacto",I19,"")),"")</f>
        <v>0</v>
      </c>
      <c r="Y19" s="260" t="str">
        <f>IFERROR(IF(X19="","",IF(X19&lt;=0.2,"Muy Baja",IF(X19&lt;=0.4,"Baja",IF(X19&lt;=0.6,"Media",IF(X19&lt;=0.8,"Alta","Muy Alta"))))),"")</f>
        <v>Muy Baja</v>
      </c>
      <c r="Z19" s="256">
        <f>+X19</f>
        <v>0</v>
      </c>
      <c r="AA19" s="260" t="str">
        <f>IFERROR(IF(AB19="","",IF(AB19&lt;=0.2,"Leve",IF(AB19&lt;=0.4,"Menor",IF(AB19&lt;=0.6,"Moderado",IF(AB19&lt;=0.8,"Mayor","Catastrófico"))))),"")</f>
        <v>Leve</v>
      </c>
      <c r="AB19" s="259">
        <f>IFERROR(IF(Q19="Impacto",(M19-(+M19*T19)),IF(Q19="Probabilidad",M19,"")),"")</f>
        <v>0</v>
      </c>
      <c r="AC19" s="257"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Bajo</v>
      </c>
      <c r="AD19" s="255" t="s">
        <v>128</v>
      </c>
      <c r="AE19" s="146" t="s">
        <v>512</v>
      </c>
      <c r="AF19" s="236" t="s">
        <v>513</v>
      </c>
      <c r="AG19" s="253">
        <v>45292</v>
      </c>
      <c r="AH19" s="253" t="s">
        <v>287</v>
      </c>
      <c r="AI19" s="253">
        <v>45782</v>
      </c>
      <c r="AJ19" s="229" t="s">
        <v>568</v>
      </c>
      <c r="AK19" s="251"/>
      <c r="AL19" s="279"/>
      <c r="AM19" s="279"/>
      <c r="AN19" s="277" t="e">
        <f t="shared" si="0"/>
        <v>#DIV/0!</v>
      </c>
      <c r="AO19" s="279"/>
      <c r="AP19" s="279"/>
      <c r="AQ19" s="277" t="e">
        <f t="shared" si="1"/>
        <v>#DIV/0!</v>
      </c>
      <c r="AR19" s="279">
        <v>1</v>
      </c>
      <c r="AS19" s="279"/>
      <c r="AT19" s="277">
        <f t="shared" si="2"/>
        <v>0</v>
      </c>
    </row>
    <row r="20" spans="1:100" s="158" customFormat="1" ht="94.5" customHeight="1" x14ac:dyDescent="0.25">
      <c r="A20" s="460"/>
      <c r="B20" s="488"/>
      <c r="C20" s="488"/>
      <c r="D20" s="488"/>
      <c r="E20" s="489"/>
      <c r="F20" s="488"/>
      <c r="G20" s="485"/>
      <c r="H20" s="486"/>
      <c r="I20" s="481"/>
      <c r="J20" s="487"/>
      <c r="K20" s="481"/>
      <c r="L20" s="486"/>
      <c r="M20" s="481"/>
      <c r="N20" s="482"/>
      <c r="O20" s="461"/>
      <c r="P20" s="254"/>
      <c r="Q20" s="246"/>
      <c r="R20" s="255"/>
      <c r="S20" s="255"/>
      <c r="T20" s="256"/>
      <c r="U20" s="255"/>
      <c r="V20" s="255"/>
      <c r="W20" s="255"/>
      <c r="X20" s="259"/>
      <c r="Y20" s="260"/>
      <c r="Z20" s="256"/>
      <c r="AA20" s="260" t="str">
        <f>IFERROR(IF(AB20="","",IF(AB20&lt;=0.2,"Leve",IF(AB20&lt;=0.4,"Menor",IF(AB20&lt;=0.6,"Moderado",IF(AB20&lt;=0.8,"Mayor","Catastrófico"))))),"")</f>
        <v/>
      </c>
      <c r="AB20" s="259" t="str">
        <f>IFERROR(IF(Q21="Impacto",(M21-(+M21*T21)),IF(Q21="Probabilidad",M21,"")),"")</f>
        <v/>
      </c>
      <c r="AC20" s="257"/>
      <c r="AD20" s="255"/>
      <c r="AE20" s="149"/>
      <c r="AF20" s="258"/>
      <c r="AG20" s="253"/>
      <c r="AH20" s="253"/>
      <c r="AI20" s="251"/>
      <c r="AJ20" s="229"/>
      <c r="AK20" s="251"/>
      <c r="AL20" s="274">
        <f>SUM(AL12:AL19)</f>
        <v>3537</v>
      </c>
      <c r="AM20" s="274">
        <f>SUM(AM12:AM19)</f>
        <v>3491</v>
      </c>
      <c r="AN20" s="277">
        <f t="shared" si="0"/>
        <v>0.98699462821600226</v>
      </c>
      <c r="AO20" s="274">
        <f>SUM(AO12:AO19)</f>
        <v>2004</v>
      </c>
      <c r="AP20" s="274">
        <f>SUM(AP12:AP19)</f>
        <v>0</v>
      </c>
      <c r="AQ20" s="277">
        <f t="shared" si="1"/>
        <v>0</v>
      </c>
      <c r="AR20" s="274">
        <f>SUM(AR12:AR19)</f>
        <v>2003</v>
      </c>
      <c r="AS20" s="274">
        <f>SUM(AS12:AS19)</f>
        <v>0</v>
      </c>
      <c r="AT20" s="277">
        <f t="shared" si="2"/>
        <v>0</v>
      </c>
    </row>
    <row r="21" spans="1:100" x14ac:dyDescent="0.3">
      <c r="A21" s="26"/>
      <c r="B21" s="26"/>
      <c r="C21" s="26"/>
      <c r="D21" s="26"/>
      <c r="E21" s="7"/>
      <c r="F21" s="25"/>
      <c r="G21" s="7"/>
      <c r="H21" s="7"/>
      <c r="I21" s="7"/>
      <c r="J21" s="7"/>
      <c r="K21" s="7"/>
      <c r="L21" s="7"/>
      <c r="M21" s="7"/>
      <c r="N21" s="7"/>
      <c r="O21" s="25"/>
      <c r="P21" s="147"/>
      <c r="Q21" s="7"/>
      <c r="R21" s="7"/>
      <c r="S21" s="7"/>
      <c r="T21" s="7"/>
      <c r="U21" s="7"/>
      <c r="V21" s="7"/>
      <c r="W21" s="7"/>
      <c r="X21" s="7"/>
      <c r="Y21" s="7"/>
      <c r="Z21" s="7"/>
      <c r="AA21" s="7"/>
      <c r="AB21" s="7"/>
      <c r="AC21" s="7"/>
      <c r="AD21" s="7"/>
      <c r="AE21" s="7"/>
      <c r="AF21" s="7"/>
      <c r="AG21" s="7"/>
      <c r="AH21" s="7"/>
      <c r="AI21" s="25"/>
      <c r="AJ21" s="7"/>
      <c r="AK21" s="7"/>
      <c r="AL21" s="7"/>
      <c r="AM21" s="7"/>
      <c r="AN21" s="7"/>
      <c r="AO21" s="7"/>
      <c r="AP21" s="7"/>
      <c r="AQ21" s="7"/>
      <c r="AR21" s="7"/>
      <c r="AS21" s="7"/>
      <c r="AT21" s="7"/>
    </row>
    <row r="22" spans="1:100" x14ac:dyDescent="0.3">
      <c r="A22" s="26"/>
      <c r="B22" s="26"/>
      <c r="C22" s="26"/>
      <c r="D22" s="26"/>
      <c r="E22" s="7"/>
      <c r="F22" s="25"/>
      <c r="G22" s="7"/>
      <c r="H22" s="7"/>
      <c r="I22" s="7"/>
      <c r="J22" s="7"/>
      <c r="K22" s="7"/>
      <c r="L22" s="7"/>
      <c r="M22" s="7"/>
      <c r="N22" s="7"/>
      <c r="O22" s="25"/>
      <c r="P22" s="147"/>
      <c r="Q22" s="7"/>
      <c r="R22" s="7"/>
      <c r="S22" s="7"/>
      <c r="T22" s="7"/>
      <c r="U22" s="7"/>
      <c r="V22" s="7"/>
      <c r="W22" s="7"/>
      <c r="X22" s="7"/>
      <c r="Y22" s="7"/>
      <c r="Z22" s="7"/>
      <c r="AA22" s="7"/>
      <c r="AB22" s="7"/>
      <c r="AC22" s="7"/>
      <c r="AD22" s="7"/>
      <c r="AE22" s="7"/>
      <c r="AF22" s="7"/>
      <c r="AG22" s="7"/>
      <c r="AH22" s="7"/>
      <c r="AI22" s="25"/>
      <c r="AJ22" s="7"/>
      <c r="AK22" s="7"/>
      <c r="AL22" s="7"/>
      <c r="AM22" s="7"/>
      <c r="AN22" s="7"/>
      <c r="AO22" s="7"/>
      <c r="AP22" s="7"/>
      <c r="AQ22" s="7"/>
      <c r="AR22" s="7"/>
      <c r="AS22" s="7"/>
      <c r="AT22" s="7"/>
    </row>
    <row r="23" spans="1:100" x14ac:dyDescent="0.3">
      <c r="A23" s="26"/>
      <c r="B23" s="26"/>
      <c r="C23" s="26"/>
      <c r="D23" s="26"/>
      <c r="E23" s="7"/>
      <c r="F23" s="25"/>
      <c r="G23" s="7"/>
      <c r="H23" s="7"/>
      <c r="I23" s="7"/>
      <c r="J23" s="7"/>
      <c r="K23" s="7"/>
      <c r="L23" s="7"/>
      <c r="M23" s="7"/>
      <c r="N23" s="7"/>
      <c r="O23" s="25"/>
      <c r="P23" s="147"/>
      <c r="Q23" s="7"/>
      <c r="R23" s="7"/>
      <c r="S23" s="7"/>
      <c r="T23" s="7"/>
      <c r="U23" s="7"/>
      <c r="V23" s="7"/>
      <c r="W23" s="7"/>
      <c r="X23" s="7"/>
      <c r="Y23" s="7"/>
      <c r="Z23" s="7"/>
      <c r="AA23" s="7"/>
      <c r="AB23" s="7"/>
      <c r="AC23" s="7"/>
      <c r="AD23" s="7"/>
      <c r="AE23" s="7"/>
      <c r="AF23" s="7"/>
      <c r="AG23" s="7"/>
      <c r="AH23" s="7"/>
      <c r="AI23" s="25"/>
      <c r="AJ23" s="7"/>
      <c r="AK23" s="7"/>
      <c r="AL23" s="7"/>
      <c r="AM23" s="7"/>
      <c r="AN23" s="7"/>
      <c r="AO23" s="7"/>
      <c r="AP23" s="7"/>
      <c r="AQ23" s="7"/>
      <c r="AR23" s="7"/>
      <c r="AS23" s="7"/>
      <c r="AT23" s="7"/>
    </row>
    <row r="24" spans="1:100" x14ac:dyDescent="0.3">
      <c r="A24" s="26"/>
      <c r="B24" s="26"/>
      <c r="C24" s="26"/>
      <c r="D24" s="26"/>
      <c r="E24" s="7"/>
      <c r="F24" s="25"/>
      <c r="G24" s="7"/>
      <c r="H24" s="7"/>
      <c r="I24" s="7"/>
      <c r="J24" s="7"/>
      <c r="K24" s="7"/>
      <c r="L24" s="7"/>
      <c r="M24" s="7"/>
      <c r="N24" s="7"/>
      <c r="O24" s="25"/>
      <c r="P24" s="147"/>
      <c r="Q24" s="7"/>
      <c r="R24" s="7"/>
      <c r="S24" s="7"/>
      <c r="T24" s="7"/>
      <c r="U24" s="7"/>
      <c r="V24" s="7"/>
      <c r="W24" s="7"/>
      <c r="X24" s="7"/>
      <c r="Y24" s="7"/>
      <c r="Z24" s="7"/>
      <c r="AA24" s="7"/>
      <c r="AB24" s="7"/>
      <c r="AC24" s="7"/>
      <c r="AD24" s="7"/>
      <c r="AE24" s="7"/>
      <c r="AF24" s="7"/>
      <c r="AG24" s="7"/>
      <c r="AH24" s="7"/>
      <c r="AI24" s="25"/>
      <c r="AJ24" s="7"/>
      <c r="AK24" s="7"/>
      <c r="AL24" s="7"/>
      <c r="AM24" s="7"/>
      <c r="AN24" s="7"/>
      <c r="AO24" s="7"/>
      <c r="AP24" s="7"/>
      <c r="AQ24" s="7"/>
      <c r="AR24" s="7"/>
      <c r="AS24" s="7"/>
      <c r="AT24" s="7"/>
    </row>
    <row r="25" spans="1:100" x14ac:dyDescent="0.3">
      <c r="A25" s="26"/>
      <c r="B25" s="26"/>
      <c r="C25" s="26"/>
      <c r="D25" s="26"/>
      <c r="E25" s="7"/>
      <c r="F25" s="25"/>
      <c r="G25" s="7"/>
      <c r="H25" s="7"/>
      <c r="I25" s="7"/>
      <c r="J25" s="7"/>
      <c r="K25" s="7"/>
      <c r="L25" s="7"/>
      <c r="M25" s="7"/>
      <c r="N25" s="7"/>
      <c r="O25" s="25"/>
      <c r="P25" s="147"/>
      <c r="Q25" s="7"/>
      <c r="R25" s="7"/>
      <c r="S25" s="7"/>
      <c r="T25" s="7"/>
      <c r="U25" s="7"/>
      <c r="V25" s="7"/>
      <c r="W25" s="7"/>
      <c r="X25" s="7"/>
      <c r="Y25" s="7"/>
      <c r="Z25" s="7"/>
      <c r="AA25" s="7"/>
      <c r="AB25" s="7"/>
      <c r="AC25" s="7"/>
      <c r="AD25" s="7"/>
      <c r="AE25" s="7"/>
      <c r="AF25" s="7"/>
      <c r="AG25" s="7"/>
      <c r="AH25" s="7"/>
      <c r="AI25" s="25"/>
      <c r="AJ25" s="7"/>
      <c r="AK25" s="7"/>
      <c r="AL25" s="7"/>
      <c r="AM25" s="7"/>
      <c r="AN25" s="7"/>
      <c r="AO25" s="7"/>
      <c r="AP25" s="7"/>
      <c r="AQ25" s="7"/>
      <c r="AR25" s="7"/>
      <c r="AS25" s="7"/>
      <c r="AT25" s="7"/>
    </row>
    <row r="26" spans="1:100" x14ac:dyDescent="0.3">
      <c r="A26" s="26"/>
      <c r="B26" s="26"/>
      <c r="C26" s="26"/>
      <c r="D26" s="26"/>
      <c r="E26" s="7"/>
      <c r="F26" s="25"/>
      <c r="G26" s="7"/>
      <c r="H26" s="7"/>
      <c r="I26" s="7"/>
      <c r="J26" s="7"/>
      <c r="K26" s="7"/>
      <c r="L26" s="7"/>
      <c r="M26" s="7"/>
      <c r="N26" s="7"/>
      <c r="O26" s="25"/>
      <c r="P26" s="147"/>
      <c r="Q26" s="7"/>
      <c r="R26" s="7"/>
      <c r="S26" s="7"/>
      <c r="T26" s="7"/>
      <c r="U26" s="7"/>
      <c r="V26" s="7"/>
      <c r="W26" s="7"/>
      <c r="X26" s="7"/>
      <c r="Y26" s="7"/>
      <c r="Z26" s="7"/>
      <c r="AA26" s="7"/>
      <c r="AB26" s="7"/>
      <c r="AC26" s="7"/>
      <c r="AD26" s="7"/>
      <c r="AE26" s="7"/>
      <c r="AF26" s="7"/>
      <c r="AG26" s="7"/>
      <c r="AH26" s="7"/>
      <c r="AI26" s="25"/>
      <c r="AJ26" s="7"/>
      <c r="AK26" s="7"/>
      <c r="AL26" s="7"/>
      <c r="AM26" s="7"/>
      <c r="AN26" s="7"/>
      <c r="AO26" s="7"/>
      <c r="AP26" s="7"/>
      <c r="AQ26" s="7"/>
      <c r="AR26" s="7"/>
      <c r="AS26" s="7"/>
      <c r="AT26" s="7"/>
    </row>
    <row r="27" spans="1:100" x14ac:dyDescent="0.3">
      <c r="A27" s="26"/>
      <c r="B27" s="26"/>
      <c r="C27" s="26"/>
      <c r="D27" s="26"/>
      <c r="E27" s="7"/>
      <c r="F27" s="25"/>
      <c r="G27" s="7"/>
      <c r="H27" s="7"/>
      <c r="I27" s="7"/>
      <c r="J27" s="7"/>
      <c r="K27" s="7"/>
      <c r="L27" s="7"/>
      <c r="M27" s="7"/>
      <c r="N27" s="7"/>
      <c r="O27" s="25"/>
      <c r="P27" s="147"/>
      <c r="Q27" s="7"/>
      <c r="R27" s="7"/>
      <c r="S27" s="7"/>
      <c r="T27" s="7"/>
      <c r="U27" s="7"/>
      <c r="V27" s="7"/>
      <c r="W27" s="7"/>
      <c r="X27" s="7"/>
      <c r="Y27" s="7"/>
      <c r="Z27" s="7"/>
      <c r="AA27" s="7"/>
      <c r="AB27" s="7"/>
      <c r="AC27" s="7"/>
      <c r="AD27" s="7"/>
      <c r="AE27" s="7"/>
      <c r="AF27" s="7"/>
      <c r="AG27" s="7"/>
      <c r="AH27" s="7"/>
      <c r="AI27" s="25"/>
      <c r="AJ27" s="7"/>
      <c r="AK27" s="7"/>
      <c r="AL27" s="7"/>
      <c r="AM27" s="7"/>
      <c r="AN27" s="7"/>
      <c r="AO27" s="7"/>
      <c r="AP27" s="7"/>
      <c r="AQ27" s="7"/>
      <c r="AR27" s="7"/>
      <c r="AS27" s="7"/>
      <c r="AT27" s="7"/>
    </row>
    <row r="28" spans="1:100" x14ac:dyDescent="0.3">
      <c r="A28" s="26"/>
      <c r="B28" s="26"/>
      <c r="C28" s="26"/>
      <c r="D28" s="26"/>
      <c r="E28" s="7"/>
      <c r="F28" s="25"/>
      <c r="G28" s="7"/>
      <c r="H28" s="7"/>
      <c r="I28" s="7"/>
      <c r="J28" s="7"/>
      <c r="K28" s="7"/>
      <c r="L28" s="7"/>
      <c r="M28" s="7"/>
      <c r="N28" s="7"/>
      <c r="O28" s="25"/>
      <c r="P28" s="147"/>
      <c r="Q28" s="7"/>
      <c r="R28" s="7"/>
      <c r="S28" s="7"/>
      <c r="T28" s="7"/>
      <c r="U28" s="7"/>
      <c r="V28" s="7"/>
      <c r="W28" s="7"/>
      <c r="X28" s="7"/>
      <c r="Y28" s="7"/>
      <c r="Z28" s="7"/>
      <c r="AA28" s="7"/>
      <c r="AB28" s="7"/>
      <c r="AC28" s="7"/>
      <c r="AD28" s="7"/>
      <c r="AE28" s="7"/>
      <c r="AF28" s="7"/>
      <c r="AG28" s="7"/>
      <c r="AH28" s="7"/>
      <c r="AI28" s="25"/>
      <c r="AJ28" s="7"/>
      <c r="AK28" s="7"/>
      <c r="AL28" s="7"/>
      <c r="AM28" s="7"/>
      <c r="AN28" s="7"/>
      <c r="AO28" s="7"/>
      <c r="AP28" s="7"/>
      <c r="AQ28" s="7"/>
      <c r="AR28" s="7"/>
      <c r="AS28" s="7"/>
      <c r="AT28" s="7"/>
    </row>
    <row r="29" spans="1:100" x14ac:dyDescent="0.3">
      <c r="A29" s="26"/>
      <c r="B29" s="26"/>
      <c r="C29" s="26"/>
      <c r="D29" s="26"/>
      <c r="E29" s="7"/>
      <c r="F29" s="25"/>
      <c r="G29" s="7"/>
      <c r="H29" s="7"/>
      <c r="I29" s="7"/>
      <c r="J29" s="7"/>
      <c r="K29" s="7"/>
      <c r="L29" s="7"/>
      <c r="M29" s="7"/>
      <c r="N29" s="7"/>
      <c r="O29" s="25"/>
      <c r="P29" s="147"/>
      <c r="Q29" s="7"/>
      <c r="R29" s="7"/>
      <c r="S29" s="7"/>
      <c r="T29" s="7"/>
      <c r="U29" s="7"/>
      <c r="V29" s="7"/>
      <c r="W29" s="7"/>
      <c r="X29" s="7"/>
      <c r="Y29" s="7"/>
      <c r="Z29" s="7"/>
      <c r="AA29" s="7"/>
      <c r="AB29" s="7"/>
      <c r="AC29" s="7"/>
      <c r="AD29" s="7"/>
      <c r="AE29" s="7"/>
      <c r="AF29" s="7"/>
      <c r="AG29" s="7"/>
      <c r="AH29" s="7"/>
      <c r="AI29" s="25"/>
      <c r="AJ29" s="7"/>
      <c r="AK29" s="7"/>
      <c r="AL29" s="7"/>
      <c r="AM29" s="7"/>
      <c r="AN29" s="7"/>
      <c r="AO29" s="7"/>
      <c r="AP29" s="7"/>
      <c r="AQ29" s="7"/>
      <c r="AR29" s="7"/>
      <c r="AS29" s="7"/>
      <c r="AT29" s="7"/>
    </row>
    <row r="30" spans="1:100" x14ac:dyDescent="0.3">
      <c r="A30" s="26"/>
      <c r="B30" s="26"/>
      <c r="C30" s="26"/>
      <c r="D30" s="26"/>
      <c r="E30" s="7"/>
      <c r="F30" s="25"/>
      <c r="G30" s="7"/>
      <c r="H30" s="7"/>
      <c r="I30" s="7"/>
      <c r="J30" s="7"/>
      <c r="K30" s="7"/>
      <c r="L30" s="7"/>
      <c r="M30" s="7"/>
      <c r="N30" s="7"/>
      <c r="O30" s="25"/>
      <c r="P30" s="147"/>
      <c r="Q30" s="7"/>
      <c r="R30" s="7"/>
      <c r="S30" s="7"/>
      <c r="T30" s="7"/>
      <c r="U30" s="7"/>
      <c r="V30" s="7"/>
      <c r="W30" s="7"/>
      <c r="X30" s="7"/>
      <c r="Y30" s="7"/>
      <c r="Z30" s="7"/>
      <c r="AA30" s="7"/>
      <c r="AB30" s="7"/>
      <c r="AC30" s="7"/>
      <c r="AD30" s="7"/>
      <c r="AE30" s="7"/>
      <c r="AF30" s="7"/>
      <c r="AG30" s="7"/>
      <c r="AH30" s="7"/>
      <c r="AI30" s="25"/>
      <c r="AJ30" s="7"/>
      <c r="AK30" s="7"/>
      <c r="AL30" s="7"/>
      <c r="AM30" s="7"/>
      <c r="AN30" s="7"/>
      <c r="AO30" s="7"/>
      <c r="AP30" s="7"/>
      <c r="AQ30" s="7"/>
      <c r="AR30" s="7"/>
      <c r="AS30" s="7"/>
      <c r="AT30" s="7"/>
    </row>
    <row r="31" spans="1:100" x14ac:dyDescent="0.3">
      <c r="A31" s="26"/>
      <c r="B31" s="26"/>
      <c r="C31" s="26"/>
      <c r="D31" s="26"/>
      <c r="E31" s="7"/>
      <c r="F31" s="25"/>
      <c r="G31" s="7"/>
      <c r="H31" s="7"/>
      <c r="I31" s="7"/>
      <c r="J31" s="7"/>
      <c r="K31" s="7"/>
      <c r="L31" s="7"/>
      <c r="M31" s="7"/>
      <c r="N31" s="7"/>
      <c r="O31" s="25"/>
      <c r="P31" s="147"/>
      <c r="Q31" s="7"/>
      <c r="R31" s="7"/>
      <c r="S31" s="7"/>
      <c r="T31" s="7"/>
      <c r="U31" s="7"/>
      <c r="V31" s="7"/>
      <c r="W31" s="7"/>
      <c r="X31" s="7"/>
      <c r="Y31" s="7"/>
      <c r="Z31" s="7"/>
      <c r="AA31" s="7"/>
      <c r="AB31" s="7"/>
      <c r="AC31" s="7"/>
      <c r="AD31" s="7"/>
      <c r="AE31" s="7"/>
      <c r="AF31" s="7"/>
      <c r="AG31" s="7"/>
      <c r="AH31" s="7"/>
      <c r="AI31" s="25"/>
      <c r="AJ31" s="7"/>
      <c r="AK31" s="7"/>
      <c r="AL31" s="7"/>
      <c r="AM31" s="7"/>
      <c r="AN31" s="7"/>
      <c r="AO31" s="7"/>
      <c r="AP31" s="7"/>
      <c r="AQ31" s="7"/>
      <c r="AR31" s="7"/>
      <c r="AS31" s="7"/>
      <c r="AT31" s="7"/>
    </row>
    <row r="32" spans="1:100" x14ac:dyDescent="0.3">
      <c r="A32" s="26"/>
      <c r="B32" s="26"/>
      <c r="C32" s="26"/>
      <c r="D32" s="26"/>
      <c r="E32" s="7"/>
      <c r="F32" s="25"/>
      <c r="G32" s="7"/>
      <c r="H32" s="7"/>
      <c r="I32" s="7"/>
      <c r="J32" s="7"/>
      <c r="K32" s="7"/>
      <c r="L32" s="7"/>
      <c r="M32" s="7"/>
      <c r="N32" s="7"/>
      <c r="O32" s="25"/>
      <c r="P32" s="147"/>
      <c r="Q32" s="7"/>
      <c r="R32" s="7"/>
      <c r="S32" s="7"/>
      <c r="T32" s="7"/>
      <c r="U32" s="7"/>
      <c r="V32" s="7"/>
      <c r="W32" s="7"/>
      <c r="X32" s="7"/>
      <c r="Y32" s="7"/>
      <c r="Z32" s="7"/>
      <c r="AA32" s="7"/>
      <c r="AB32" s="7"/>
      <c r="AC32" s="7"/>
      <c r="AD32" s="7"/>
      <c r="AE32" s="7"/>
      <c r="AF32" s="7"/>
      <c r="AG32" s="7"/>
      <c r="AH32" s="7"/>
      <c r="AI32" s="25"/>
      <c r="AJ32" s="7"/>
      <c r="AK32" s="7"/>
      <c r="AL32" s="7"/>
      <c r="AM32" s="7"/>
      <c r="AN32" s="7"/>
      <c r="AO32" s="7"/>
      <c r="AP32" s="7"/>
      <c r="AQ32" s="7"/>
      <c r="AR32" s="7"/>
      <c r="AS32" s="7"/>
      <c r="AT32" s="7"/>
    </row>
    <row r="33" spans="1:46" x14ac:dyDescent="0.3">
      <c r="A33" s="26"/>
      <c r="B33" s="26"/>
      <c r="C33" s="26"/>
      <c r="D33" s="26"/>
      <c r="E33" s="7"/>
      <c r="F33" s="25"/>
      <c r="G33" s="7"/>
      <c r="H33" s="7"/>
      <c r="I33" s="7"/>
      <c r="J33" s="7"/>
      <c r="K33" s="7"/>
      <c r="L33" s="7"/>
      <c r="M33" s="7"/>
      <c r="N33" s="7"/>
      <c r="O33" s="25"/>
      <c r="P33" s="147"/>
      <c r="Q33" s="7"/>
      <c r="R33" s="7"/>
      <c r="S33" s="7"/>
      <c r="T33" s="7"/>
      <c r="U33" s="7"/>
      <c r="V33" s="7"/>
      <c r="W33" s="7"/>
      <c r="X33" s="7"/>
      <c r="Y33" s="7"/>
      <c r="Z33" s="7"/>
      <c r="AA33" s="7"/>
      <c r="AB33" s="7"/>
      <c r="AC33" s="7"/>
      <c r="AD33" s="7"/>
      <c r="AE33" s="7"/>
      <c r="AF33" s="7"/>
      <c r="AG33" s="7"/>
      <c r="AH33" s="7"/>
      <c r="AI33" s="25"/>
      <c r="AJ33" s="7"/>
      <c r="AK33" s="7"/>
      <c r="AL33" s="7"/>
      <c r="AM33" s="7"/>
      <c r="AN33" s="7"/>
      <c r="AO33" s="7"/>
      <c r="AP33" s="7"/>
      <c r="AQ33" s="7"/>
      <c r="AR33" s="7"/>
      <c r="AS33" s="7"/>
      <c r="AT33" s="7"/>
    </row>
    <row r="34" spans="1:46" x14ac:dyDescent="0.3">
      <c r="A34" s="26"/>
      <c r="B34" s="26"/>
      <c r="C34" s="26"/>
      <c r="D34" s="26"/>
      <c r="E34" s="7"/>
      <c r="F34" s="25"/>
      <c r="G34" s="7"/>
      <c r="H34" s="7"/>
      <c r="I34" s="7"/>
      <c r="J34" s="7"/>
      <c r="K34" s="7"/>
      <c r="L34" s="7"/>
      <c r="M34" s="7"/>
      <c r="N34" s="7"/>
      <c r="O34" s="25"/>
      <c r="P34" s="147"/>
      <c r="Q34" s="7"/>
      <c r="R34" s="7"/>
      <c r="S34" s="7"/>
      <c r="T34" s="7"/>
      <c r="U34" s="7"/>
      <c r="V34" s="7"/>
      <c r="W34" s="7"/>
      <c r="X34" s="7"/>
      <c r="Y34" s="7"/>
      <c r="Z34" s="7"/>
      <c r="AA34" s="7"/>
      <c r="AB34" s="7"/>
      <c r="AC34" s="7"/>
      <c r="AD34" s="7"/>
      <c r="AE34" s="7"/>
      <c r="AF34" s="7"/>
      <c r="AG34" s="7"/>
      <c r="AH34" s="7"/>
      <c r="AI34" s="25"/>
      <c r="AJ34" s="7"/>
      <c r="AK34" s="7"/>
      <c r="AL34" s="7"/>
      <c r="AM34" s="7"/>
      <c r="AN34" s="7"/>
      <c r="AO34" s="7"/>
      <c r="AP34" s="7"/>
      <c r="AQ34" s="7"/>
      <c r="AR34" s="7"/>
      <c r="AS34" s="7"/>
      <c r="AT34" s="7"/>
    </row>
    <row r="35" spans="1:46" x14ac:dyDescent="0.3">
      <c r="A35" s="26"/>
      <c r="B35" s="26"/>
      <c r="C35" s="26"/>
      <c r="D35" s="26"/>
      <c r="E35" s="7"/>
      <c r="F35" s="25"/>
      <c r="G35" s="7"/>
      <c r="H35" s="7"/>
      <c r="I35" s="7"/>
      <c r="J35" s="7"/>
      <c r="K35" s="7"/>
      <c r="L35" s="7"/>
      <c r="M35" s="7"/>
      <c r="N35" s="7"/>
      <c r="O35" s="25"/>
      <c r="P35" s="147"/>
      <c r="Q35" s="7"/>
      <c r="R35" s="7"/>
      <c r="S35" s="7"/>
      <c r="T35" s="7"/>
      <c r="U35" s="7"/>
      <c r="V35" s="7"/>
      <c r="W35" s="7"/>
      <c r="X35" s="7"/>
      <c r="Y35" s="7"/>
      <c r="Z35" s="7"/>
      <c r="AA35" s="7"/>
      <c r="AB35" s="7"/>
      <c r="AC35" s="7"/>
      <c r="AD35" s="7"/>
      <c r="AE35" s="7"/>
      <c r="AF35" s="7"/>
      <c r="AG35" s="7"/>
      <c r="AH35" s="7"/>
      <c r="AI35" s="25"/>
      <c r="AJ35" s="7"/>
      <c r="AK35" s="7"/>
      <c r="AL35" s="7"/>
      <c r="AM35" s="7"/>
      <c r="AN35" s="7"/>
      <c r="AO35" s="7"/>
      <c r="AP35" s="7"/>
      <c r="AQ35" s="7"/>
      <c r="AR35" s="7"/>
      <c r="AS35" s="7"/>
      <c r="AT35" s="7"/>
    </row>
    <row r="36" spans="1:46" x14ac:dyDescent="0.3">
      <c r="A36" s="26"/>
      <c r="B36" s="26"/>
      <c r="C36" s="26"/>
      <c r="D36" s="26"/>
      <c r="E36" s="7"/>
      <c r="F36" s="25"/>
      <c r="G36" s="7"/>
      <c r="H36" s="7"/>
      <c r="I36" s="7"/>
      <c r="J36" s="7"/>
      <c r="K36" s="7"/>
      <c r="L36" s="7"/>
      <c r="M36" s="7"/>
      <c r="N36" s="7"/>
      <c r="O36" s="25"/>
      <c r="P36" s="147"/>
      <c r="Q36" s="7"/>
      <c r="R36" s="7"/>
      <c r="S36" s="7"/>
      <c r="T36" s="7"/>
      <c r="U36" s="7"/>
      <c r="V36" s="7"/>
      <c r="W36" s="7"/>
      <c r="X36" s="7"/>
      <c r="Y36" s="7"/>
      <c r="Z36" s="7"/>
      <c r="AA36" s="7"/>
      <c r="AB36" s="7"/>
      <c r="AC36" s="7"/>
      <c r="AD36" s="7"/>
      <c r="AE36" s="7"/>
      <c r="AF36" s="7"/>
      <c r="AG36" s="7"/>
      <c r="AH36" s="7"/>
      <c r="AI36" s="25"/>
      <c r="AJ36" s="7"/>
      <c r="AK36" s="7"/>
      <c r="AL36" s="7"/>
      <c r="AM36" s="7"/>
      <c r="AN36" s="7"/>
      <c r="AO36" s="7"/>
      <c r="AP36" s="7"/>
      <c r="AQ36" s="7"/>
      <c r="AR36" s="7"/>
      <c r="AS36" s="7"/>
      <c r="AT36" s="7"/>
    </row>
    <row r="37" spans="1:46" x14ac:dyDescent="0.3">
      <c r="A37" s="26"/>
      <c r="B37" s="26"/>
      <c r="C37" s="26"/>
      <c r="D37" s="26"/>
      <c r="E37" s="7"/>
      <c r="F37" s="25"/>
      <c r="G37" s="7"/>
      <c r="H37" s="7"/>
      <c r="I37" s="7"/>
      <c r="J37" s="7"/>
      <c r="K37" s="7"/>
      <c r="L37" s="7"/>
      <c r="M37" s="7"/>
      <c r="N37" s="7"/>
      <c r="O37" s="25"/>
      <c r="P37" s="147"/>
      <c r="Q37" s="7"/>
      <c r="R37" s="7"/>
      <c r="S37" s="7"/>
      <c r="T37" s="7"/>
      <c r="U37" s="7"/>
      <c r="V37" s="7"/>
      <c r="W37" s="7"/>
      <c r="X37" s="7"/>
      <c r="Y37" s="7"/>
      <c r="Z37" s="7"/>
      <c r="AA37" s="7"/>
      <c r="AB37" s="7"/>
      <c r="AC37" s="7"/>
      <c r="AD37" s="7"/>
      <c r="AE37" s="7"/>
      <c r="AF37" s="7"/>
      <c r="AG37" s="7"/>
      <c r="AH37" s="7"/>
      <c r="AI37" s="25"/>
      <c r="AJ37" s="7"/>
      <c r="AK37" s="7"/>
      <c r="AL37" s="7"/>
      <c r="AM37" s="7"/>
      <c r="AN37" s="7"/>
      <c r="AO37" s="7"/>
      <c r="AP37" s="7"/>
      <c r="AQ37" s="7"/>
      <c r="AR37" s="7"/>
      <c r="AS37" s="7"/>
      <c r="AT37" s="7"/>
    </row>
    <row r="38" spans="1:46" x14ac:dyDescent="0.3">
      <c r="A38" s="26"/>
      <c r="B38" s="26"/>
      <c r="C38" s="26"/>
      <c r="D38" s="26"/>
      <c r="E38" s="7"/>
      <c r="F38" s="25"/>
      <c r="G38" s="7"/>
      <c r="H38" s="7"/>
      <c r="I38" s="7"/>
      <c r="J38" s="7"/>
      <c r="K38" s="7"/>
      <c r="L38" s="7"/>
      <c r="M38" s="7"/>
      <c r="N38" s="7"/>
      <c r="O38" s="25"/>
      <c r="P38" s="147"/>
      <c r="Q38" s="7"/>
      <c r="R38" s="7"/>
      <c r="S38" s="7"/>
      <c r="T38" s="7"/>
      <c r="U38" s="7"/>
      <c r="V38" s="7"/>
      <c r="W38" s="7"/>
      <c r="X38" s="7"/>
      <c r="Y38" s="7"/>
      <c r="Z38" s="7"/>
      <c r="AA38" s="7"/>
      <c r="AB38" s="7"/>
      <c r="AC38" s="7"/>
      <c r="AD38" s="7"/>
      <c r="AE38" s="7"/>
      <c r="AF38" s="7"/>
      <c r="AG38" s="7"/>
      <c r="AH38" s="7"/>
      <c r="AI38" s="25"/>
      <c r="AJ38" s="7"/>
      <c r="AK38" s="7"/>
      <c r="AL38" s="7"/>
      <c r="AM38" s="7"/>
      <c r="AN38" s="7"/>
      <c r="AO38" s="7"/>
      <c r="AP38" s="7"/>
      <c r="AQ38" s="7"/>
      <c r="AR38" s="7"/>
      <c r="AS38" s="7"/>
      <c r="AT38" s="7"/>
    </row>
    <row r="39" spans="1:46" x14ac:dyDescent="0.3">
      <c r="A39" s="26"/>
      <c r="B39" s="26"/>
      <c r="C39" s="26"/>
      <c r="D39" s="26"/>
      <c r="E39" s="7"/>
      <c r="F39" s="25"/>
      <c r="G39" s="7"/>
      <c r="H39" s="7"/>
      <c r="I39" s="7"/>
      <c r="J39" s="7"/>
      <c r="K39" s="7"/>
      <c r="L39" s="7"/>
      <c r="M39" s="7"/>
      <c r="N39" s="7"/>
      <c r="O39" s="25"/>
      <c r="P39" s="147"/>
      <c r="Q39" s="7"/>
      <c r="R39" s="7"/>
      <c r="S39" s="7"/>
      <c r="T39" s="7"/>
      <c r="U39" s="7"/>
      <c r="V39" s="7"/>
      <c r="W39" s="7"/>
      <c r="X39" s="7"/>
      <c r="Y39" s="7"/>
      <c r="Z39" s="7"/>
      <c r="AA39" s="7"/>
      <c r="AB39" s="7"/>
      <c r="AC39" s="7"/>
      <c r="AD39" s="7"/>
      <c r="AE39" s="7"/>
      <c r="AF39" s="7"/>
      <c r="AG39" s="7"/>
      <c r="AH39" s="7"/>
      <c r="AI39" s="25"/>
      <c r="AJ39" s="7"/>
      <c r="AK39" s="7"/>
      <c r="AL39" s="7"/>
      <c r="AM39" s="7"/>
      <c r="AN39" s="7"/>
      <c r="AO39" s="7"/>
      <c r="AP39" s="7"/>
      <c r="AQ39" s="7"/>
      <c r="AR39" s="7"/>
      <c r="AS39" s="7"/>
      <c r="AT39" s="7"/>
    </row>
    <row r="40" spans="1:46" x14ac:dyDescent="0.3">
      <c r="A40" s="26"/>
      <c r="B40" s="26"/>
      <c r="C40" s="26"/>
      <c r="D40" s="26"/>
      <c r="E40" s="7"/>
      <c r="F40" s="25"/>
      <c r="G40" s="7"/>
      <c r="H40" s="7"/>
      <c r="I40" s="7"/>
      <c r="J40" s="7"/>
      <c r="K40" s="7"/>
      <c r="L40" s="7"/>
      <c r="M40" s="7"/>
      <c r="N40" s="7"/>
      <c r="O40" s="25"/>
      <c r="P40" s="147"/>
      <c r="Q40" s="7"/>
      <c r="R40" s="7"/>
      <c r="S40" s="7"/>
      <c r="T40" s="7"/>
      <c r="U40" s="7"/>
      <c r="V40" s="7"/>
      <c r="W40" s="7"/>
      <c r="X40" s="7"/>
      <c r="Y40" s="7"/>
      <c r="Z40" s="7"/>
      <c r="AA40" s="7"/>
      <c r="AB40" s="7"/>
      <c r="AC40" s="7"/>
      <c r="AD40" s="7"/>
      <c r="AE40" s="7"/>
      <c r="AF40" s="7"/>
      <c r="AG40" s="7"/>
      <c r="AH40" s="7"/>
      <c r="AI40" s="25"/>
      <c r="AJ40" s="7"/>
      <c r="AK40" s="7"/>
      <c r="AL40" s="7"/>
      <c r="AM40" s="7"/>
      <c r="AN40" s="7"/>
      <c r="AO40" s="7"/>
      <c r="AP40" s="7"/>
      <c r="AQ40" s="7"/>
      <c r="AR40" s="7"/>
      <c r="AS40" s="7"/>
      <c r="AT40" s="7"/>
    </row>
    <row r="41" spans="1:46" x14ac:dyDescent="0.3">
      <c r="A41" s="26"/>
      <c r="B41" s="26"/>
      <c r="C41" s="26"/>
      <c r="D41" s="26"/>
      <c r="E41" s="7"/>
      <c r="F41" s="25"/>
      <c r="G41" s="7"/>
      <c r="H41" s="7"/>
      <c r="I41" s="7"/>
      <c r="J41" s="7"/>
      <c r="K41" s="7"/>
      <c r="L41" s="7"/>
      <c r="M41" s="7"/>
      <c r="N41" s="7"/>
      <c r="O41" s="25"/>
      <c r="P41" s="147"/>
      <c r="Q41" s="7"/>
      <c r="R41" s="7"/>
      <c r="S41" s="7"/>
      <c r="T41" s="7"/>
      <c r="U41" s="7"/>
      <c r="V41" s="7"/>
      <c r="W41" s="7"/>
      <c r="X41" s="7"/>
      <c r="Y41" s="7"/>
      <c r="Z41" s="7"/>
      <c r="AA41" s="7"/>
      <c r="AB41" s="7"/>
      <c r="AC41" s="7"/>
      <c r="AD41" s="7"/>
      <c r="AE41" s="7"/>
      <c r="AF41" s="7"/>
      <c r="AG41" s="7"/>
      <c r="AH41" s="7"/>
      <c r="AI41" s="25"/>
      <c r="AJ41" s="7"/>
      <c r="AK41" s="7"/>
      <c r="AL41" s="7"/>
      <c r="AM41" s="7"/>
      <c r="AN41" s="7"/>
      <c r="AO41" s="7"/>
      <c r="AP41" s="7"/>
      <c r="AQ41" s="7"/>
      <c r="AR41" s="7"/>
      <c r="AS41" s="7"/>
      <c r="AT41" s="7"/>
    </row>
    <row r="42" spans="1:46" x14ac:dyDescent="0.3">
      <c r="A42" s="26"/>
      <c r="B42" s="26"/>
      <c r="C42" s="26"/>
      <c r="D42" s="26"/>
      <c r="E42" s="7"/>
      <c r="F42" s="25"/>
      <c r="G42" s="7"/>
      <c r="H42" s="7"/>
      <c r="I42" s="7"/>
      <c r="J42" s="7"/>
      <c r="K42" s="7"/>
      <c r="L42" s="7"/>
      <c r="M42" s="7"/>
      <c r="N42" s="7"/>
      <c r="O42" s="25"/>
      <c r="P42" s="147"/>
      <c r="Q42" s="7"/>
      <c r="R42" s="7"/>
      <c r="S42" s="7"/>
      <c r="T42" s="7"/>
      <c r="U42" s="7"/>
      <c r="V42" s="7"/>
      <c r="W42" s="7"/>
      <c r="X42" s="7"/>
      <c r="Y42" s="7"/>
      <c r="Z42" s="7"/>
      <c r="AA42" s="7"/>
      <c r="AB42" s="7"/>
      <c r="AC42" s="7"/>
      <c r="AD42" s="7"/>
      <c r="AE42" s="7"/>
      <c r="AF42" s="7"/>
      <c r="AG42" s="7"/>
      <c r="AH42" s="7"/>
      <c r="AI42" s="25"/>
      <c r="AJ42" s="7"/>
      <c r="AK42" s="7"/>
      <c r="AL42" s="7"/>
      <c r="AM42" s="7"/>
      <c r="AN42" s="7"/>
      <c r="AO42" s="7"/>
      <c r="AP42" s="7"/>
      <c r="AQ42" s="7"/>
      <c r="AR42" s="7"/>
      <c r="AS42" s="7"/>
      <c r="AT42" s="7"/>
    </row>
    <row r="43" spans="1:46" x14ac:dyDescent="0.3">
      <c r="A43" s="26"/>
      <c r="B43" s="26"/>
      <c r="C43" s="26"/>
      <c r="D43" s="26"/>
      <c r="E43" s="7"/>
      <c r="F43" s="25"/>
      <c r="G43" s="7"/>
      <c r="H43" s="7"/>
      <c r="I43" s="7"/>
      <c r="J43" s="7"/>
      <c r="K43" s="7"/>
      <c r="L43" s="7"/>
      <c r="M43" s="7"/>
      <c r="N43" s="7"/>
      <c r="O43" s="25"/>
      <c r="P43" s="147"/>
      <c r="Q43" s="7"/>
      <c r="R43" s="7"/>
      <c r="S43" s="7"/>
      <c r="T43" s="7"/>
      <c r="U43" s="7"/>
      <c r="V43" s="7"/>
      <c r="W43" s="7"/>
      <c r="X43" s="7"/>
      <c r="Y43" s="7"/>
      <c r="Z43" s="7"/>
      <c r="AA43" s="7"/>
      <c r="AB43" s="7"/>
      <c r="AC43" s="7"/>
      <c r="AD43" s="7"/>
      <c r="AE43" s="7"/>
      <c r="AF43" s="7"/>
      <c r="AG43" s="7"/>
      <c r="AH43" s="7"/>
      <c r="AI43" s="25"/>
      <c r="AJ43" s="7"/>
      <c r="AK43" s="7"/>
      <c r="AL43" s="7"/>
      <c r="AM43" s="7"/>
      <c r="AN43" s="7"/>
      <c r="AO43" s="7"/>
      <c r="AP43" s="7"/>
      <c r="AQ43" s="7"/>
      <c r="AR43" s="7"/>
      <c r="AS43" s="7"/>
      <c r="AT43" s="7"/>
    </row>
    <row r="44" spans="1:46" x14ac:dyDescent="0.3">
      <c r="A44" s="26"/>
      <c r="B44" s="26"/>
      <c r="C44" s="26"/>
      <c r="D44" s="26"/>
      <c r="E44" s="7"/>
      <c r="F44" s="25"/>
      <c r="G44" s="7"/>
      <c r="H44" s="7"/>
      <c r="I44" s="7"/>
      <c r="J44" s="7"/>
      <c r="K44" s="7"/>
      <c r="L44" s="7"/>
      <c r="M44" s="7"/>
      <c r="N44" s="7"/>
      <c r="O44" s="25"/>
      <c r="P44" s="147"/>
      <c r="Q44" s="7"/>
      <c r="R44" s="7"/>
      <c r="S44" s="7"/>
      <c r="T44" s="7"/>
      <c r="U44" s="7"/>
      <c r="V44" s="7"/>
      <c r="W44" s="7"/>
      <c r="X44" s="7"/>
      <c r="Y44" s="7"/>
      <c r="Z44" s="7"/>
      <c r="AA44" s="7"/>
      <c r="AB44" s="7"/>
      <c r="AC44" s="7"/>
      <c r="AD44" s="7"/>
      <c r="AE44" s="7"/>
      <c r="AF44" s="7"/>
      <c r="AG44" s="7"/>
      <c r="AH44" s="7"/>
      <c r="AI44" s="25"/>
      <c r="AJ44" s="7"/>
      <c r="AK44" s="7"/>
      <c r="AL44" s="7"/>
      <c r="AM44" s="7"/>
      <c r="AN44" s="7"/>
      <c r="AO44" s="7"/>
      <c r="AP44" s="7"/>
      <c r="AQ44" s="7"/>
      <c r="AR44" s="7"/>
      <c r="AS44" s="7"/>
      <c r="AT44" s="7"/>
    </row>
    <row r="45" spans="1:46" x14ac:dyDescent="0.3">
      <c r="A45" s="26"/>
      <c r="B45" s="26"/>
      <c r="C45" s="26"/>
      <c r="D45" s="26"/>
      <c r="E45" s="7"/>
      <c r="F45" s="25"/>
      <c r="G45" s="7"/>
      <c r="H45" s="7"/>
      <c r="I45" s="7"/>
      <c r="J45" s="7"/>
      <c r="K45" s="7"/>
      <c r="L45" s="7"/>
      <c r="M45" s="7"/>
      <c r="N45" s="7"/>
      <c r="O45" s="25"/>
      <c r="P45" s="147"/>
      <c r="Q45" s="7"/>
      <c r="R45" s="7"/>
      <c r="S45" s="7"/>
      <c r="T45" s="7"/>
      <c r="U45" s="7"/>
      <c r="V45" s="7"/>
      <c r="W45" s="7"/>
      <c r="X45" s="7"/>
      <c r="Y45" s="7"/>
      <c r="Z45" s="7"/>
      <c r="AA45" s="7"/>
      <c r="AB45" s="7"/>
      <c r="AC45" s="7"/>
      <c r="AD45" s="7"/>
      <c r="AE45" s="7"/>
      <c r="AF45" s="7"/>
      <c r="AG45" s="7"/>
      <c r="AH45" s="7"/>
      <c r="AI45" s="25"/>
      <c r="AJ45" s="7"/>
      <c r="AK45" s="7"/>
      <c r="AL45" s="7"/>
      <c r="AM45" s="7"/>
      <c r="AN45" s="7"/>
      <c r="AO45" s="7"/>
      <c r="AP45" s="7"/>
      <c r="AQ45" s="7"/>
      <c r="AR45" s="7"/>
      <c r="AS45" s="7"/>
      <c r="AT45" s="7"/>
    </row>
    <row r="46" spans="1:46" x14ac:dyDescent="0.3">
      <c r="A46" s="26"/>
      <c r="B46" s="26"/>
      <c r="C46" s="26"/>
      <c r="D46" s="26"/>
      <c r="E46" s="7"/>
      <c r="F46" s="25"/>
      <c r="G46" s="7"/>
      <c r="H46" s="7"/>
      <c r="I46" s="7"/>
      <c r="J46" s="7"/>
      <c r="K46" s="7"/>
      <c r="L46" s="7"/>
      <c r="M46" s="7"/>
      <c r="N46" s="7"/>
      <c r="O46" s="25"/>
      <c r="P46" s="147"/>
      <c r="Q46" s="7"/>
      <c r="R46" s="7"/>
      <c r="S46" s="7"/>
      <c r="T46" s="7"/>
      <c r="U46" s="7"/>
      <c r="V46" s="7"/>
      <c r="W46" s="7"/>
      <c r="X46" s="7"/>
      <c r="Y46" s="7"/>
      <c r="Z46" s="7"/>
      <c r="AA46" s="7"/>
      <c r="AB46" s="7"/>
      <c r="AC46" s="7"/>
      <c r="AD46" s="7"/>
      <c r="AE46" s="7"/>
      <c r="AF46" s="7"/>
      <c r="AG46" s="7"/>
      <c r="AH46" s="7"/>
      <c r="AI46" s="25"/>
      <c r="AJ46" s="7"/>
      <c r="AK46" s="7"/>
      <c r="AL46" s="7"/>
      <c r="AM46" s="7"/>
      <c r="AN46" s="7"/>
      <c r="AO46" s="7"/>
      <c r="AP46" s="7"/>
      <c r="AQ46" s="7"/>
      <c r="AR46" s="7"/>
      <c r="AS46" s="7"/>
      <c r="AT46" s="7"/>
    </row>
    <row r="47" spans="1:46" x14ac:dyDescent="0.3">
      <c r="A47" s="26"/>
      <c r="B47" s="26"/>
      <c r="C47" s="26"/>
      <c r="D47" s="26"/>
      <c r="E47" s="7"/>
      <c r="F47" s="25"/>
      <c r="G47" s="7"/>
      <c r="H47" s="7"/>
      <c r="I47" s="7"/>
      <c r="J47" s="7"/>
      <c r="K47" s="7"/>
      <c r="L47" s="7"/>
      <c r="M47" s="7"/>
      <c r="N47" s="7"/>
      <c r="O47" s="25"/>
      <c r="P47" s="147"/>
      <c r="Q47" s="7"/>
      <c r="R47" s="7"/>
      <c r="S47" s="7"/>
      <c r="T47" s="7"/>
      <c r="U47" s="7"/>
      <c r="V47" s="7"/>
      <c r="W47" s="7"/>
      <c r="X47" s="7"/>
      <c r="Y47" s="7"/>
      <c r="Z47" s="7"/>
      <c r="AA47" s="7"/>
      <c r="AB47" s="7"/>
      <c r="AC47" s="7"/>
      <c r="AD47" s="7"/>
      <c r="AE47" s="7"/>
      <c r="AF47" s="7"/>
      <c r="AG47" s="7"/>
      <c r="AH47" s="7"/>
      <c r="AI47" s="25"/>
      <c r="AJ47" s="7"/>
      <c r="AK47" s="7"/>
      <c r="AL47" s="7"/>
      <c r="AM47" s="7"/>
      <c r="AN47" s="7"/>
      <c r="AO47" s="7"/>
      <c r="AP47" s="7"/>
      <c r="AQ47" s="7"/>
      <c r="AR47" s="7"/>
      <c r="AS47" s="7"/>
      <c r="AT47" s="7"/>
    </row>
    <row r="48" spans="1:46" x14ac:dyDescent="0.3">
      <c r="A48" s="26"/>
      <c r="B48" s="26"/>
      <c r="C48" s="26"/>
      <c r="D48" s="26"/>
      <c r="E48" s="7"/>
      <c r="F48" s="25"/>
      <c r="G48" s="7"/>
      <c r="H48" s="7"/>
      <c r="I48" s="7"/>
      <c r="J48" s="7"/>
      <c r="K48" s="7"/>
      <c r="L48" s="7"/>
      <c r="M48" s="7"/>
      <c r="N48" s="7"/>
      <c r="O48" s="25"/>
      <c r="P48" s="147"/>
      <c r="Q48" s="7"/>
      <c r="R48" s="7"/>
      <c r="S48" s="7"/>
      <c r="T48" s="7"/>
      <c r="U48" s="7"/>
      <c r="V48" s="7"/>
      <c r="W48" s="7"/>
      <c r="X48" s="7"/>
      <c r="Y48" s="7"/>
      <c r="Z48" s="7"/>
      <c r="AA48" s="7"/>
      <c r="AB48" s="7"/>
      <c r="AC48" s="7"/>
      <c r="AD48" s="7"/>
      <c r="AE48" s="7"/>
      <c r="AF48" s="7"/>
      <c r="AG48" s="7"/>
      <c r="AH48" s="7"/>
      <c r="AI48" s="25"/>
      <c r="AJ48" s="7"/>
      <c r="AK48" s="7"/>
      <c r="AL48" s="7"/>
      <c r="AM48" s="7"/>
      <c r="AN48" s="7"/>
      <c r="AO48" s="7"/>
      <c r="AP48" s="7"/>
      <c r="AQ48" s="7"/>
      <c r="AR48" s="7"/>
      <c r="AS48" s="7"/>
      <c r="AT48" s="7"/>
    </row>
    <row r="49" spans="1:46" x14ac:dyDescent="0.3">
      <c r="A49" s="26"/>
      <c r="B49" s="26"/>
      <c r="C49" s="26"/>
      <c r="D49" s="26"/>
      <c r="E49" s="7"/>
      <c r="F49" s="25"/>
      <c r="G49" s="7"/>
      <c r="H49" s="7"/>
      <c r="I49" s="7"/>
      <c r="J49" s="7"/>
      <c r="K49" s="7"/>
      <c r="L49" s="7"/>
      <c r="M49" s="7"/>
      <c r="N49" s="7"/>
      <c r="O49" s="25"/>
      <c r="P49" s="147"/>
      <c r="Q49" s="7"/>
      <c r="R49" s="7"/>
      <c r="S49" s="7"/>
      <c r="T49" s="7"/>
      <c r="U49" s="7"/>
      <c r="V49" s="7"/>
      <c r="W49" s="7"/>
      <c r="X49" s="7"/>
      <c r="Y49" s="7"/>
      <c r="Z49" s="7"/>
      <c r="AA49" s="7"/>
      <c r="AB49" s="7"/>
      <c r="AC49" s="7"/>
      <c r="AD49" s="7"/>
      <c r="AE49" s="7"/>
      <c r="AF49" s="7"/>
      <c r="AG49" s="7"/>
      <c r="AH49" s="7"/>
      <c r="AI49" s="25"/>
      <c r="AJ49" s="7"/>
      <c r="AK49" s="7"/>
      <c r="AL49" s="7"/>
      <c r="AM49" s="7"/>
      <c r="AN49" s="7"/>
      <c r="AO49" s="7"/>
      <c r="AP49" s="7"/>
      <c r="AQ49" s="7"/>
      <c r="AR49" s="7"/>
      <c r="AS49" s="7"/>
      <c r="AT49" s="7"/>
    </row>
  </sheetData>
  <dataConsolidate/>
  <mergeCells count="114">
    <mergeCell ref="AL8:AT8"/>
    <mergeCell ref="AL9:AN10"/>
    <mergeCell ref="AO9:AQ10"/>
    <mergeCell ref="AR9:AT10"/>
    <mergeCell ref="A8:B8"/>
    <mergeCell ref="C8:N8"/>
    <mergeCell ref="A1:D4"/>
    <mergeCell ref="E1:AI4"/>
    <mergeCell ref="AJ1:AK1"/>
    <mergeCell ref="AJ2:AK2"/>
    <mergeCell ref="AJ3:AK3"/>
    <mergeCell ref="AJ4:AK4"/>
    <mergeCell ref="A6:B6"/>
    <mergeCell ref="C6:N6"/>
    <mergeCell ref="O6:Q6"/>
    <mergeCell ref="A7:B7"/>
    <mergeCell ref="C7:N7"/>
    <mergeCell ref="AE9:AK9"/>
    <mergeCell ref="A10:A11"/>
    <mergeCell ref="B10:B11"/>
    <mergeCell ref="C10:C11"/>
    <mergeCell ref="D10:D11"/>
    <mergeCell ref="E10:E11"/>
    <mergeCell ref="K10:K11"/>
    <mergeCell ref="A9:G9"/>
    <mergeCell ref="H9:N9"/>
    <mergeCell ref="O9:W9"/>
    <mergeCell ref="X9:AD9"/>
    <mergeCell ref="F10:F11"/>
    <mergeCell ref="G10:G11"/>
    <mergeCell ref="H10:H11"/>
    <mergeCell ref="I10:I11"/>
    <mergeCell ref="J10:J11"/>
    <mergeCell ref="AK10:AK11"/>
    <mergeCell ref="AE10:AE11"/>
    <mergeCell ref="AF10:AF11"/>
    <mergeCell ref="AG10:AG11"/>
    <mergeCell ref="AH10:AH11"/>
    <mergeCell ref="A12:A14"/>
    <mergeCell ref="B12:B14"/>
    <mergeCell ref="C12:C14"/>
    <mergeCell ref="D12:D14"/>
    <mergeCell ref="E12:E14"/>
    <mergeCell ref="F12:F14"/>
    <mergeCell ref="G12:G14"/>
    <mergeCell ref="AC10:AC11"/>
    <mergeCell ref="AD10:AD11"/>
    <mergeCell ref="AB10:AB11"/>
    <mergeCell ref="L10:L11"/>
    <mergeCell ref="M10:M11"/>
    <mergeCell ref="N10:N11"/>
    <mergeCell ref="O10:O11"/>
    <mergeCell ref="P10:P11"/>
    <mergeCell ref="Q10:Q11"/>
    <mergeCell ref="R10:W10"/>
    <mergeCell ref="X10:X11"/>
    <mergeCell ref="Y10:Y11"/>
    <mergeCell ref="J15:J17"/>
    <mergeCell ref="A15:A17"/>
    <mergeCell ref="B15:B17"/>
    <mergeCell ref="C15:C17"/>
    <mergeCell ref="D15:D17"/>
    <mergeCell ref="E15:E17"/>
    <mergeCell ref="AI10:AI11"/>
    <mergeCell ref="AJ10:AJ11"/>
    <mergeCell ref="Z10:Z11"/>
    <mergeCell ref="AA10:AA11"/>
    <mergeCell ref="AD12:AD14"/>
    <mergeCell ref="O12:O14"/>
    <mergeCell ref="P12:P14"/>
    <mergeCell ref="Q12:Q14"/>
    <mergeCell ref="R12:R14"/>
    <mergeCell ref="S12:S14"/>
    <mergeCell ref="T12:T14"/>
    <mergeCell ref="U12:U14"/>
    <mergeCell ref="V12:V14"/>
    <mergeCell ref="W12:W14"/>
    <mergeCell ref="X12:X14"/>
    <mergeCell ref="Y12:Y14"/>
    <mergeCell ref="Z12:Z14"/>
    <mergeCell ref="AC12:AC14"/>
    <mergeCell ref="O15:O17"/>
    <mergeCell ref="O18:O20"/>
    <mergeCell ref="F18:F20"/>
    <mergeCell ref="G18:G20"/>
    <mergeCell ref="H18:H20"/>
    <mergeCell ref="I18:I20"/>
    <mergeCell ref="J18:J20"/>
    <mergeCell ref="AA12:AA14"/>
    <mergeCell ref="AB12:AB14"/>
    <mergeCell ref="K15:K17"/>
    <mergeCell ref="L15:L17"/>
    <mergeCell ref="M15:M17"/>
    <mergeCell ref="N15:N17"/>
    <mergeCell ref="N12:N14"/>
    <mergeCell ref="H12:H14"/>
    <mergeCell ref="I12:I14"/>
    <mergeCell ref="J12:J14"/>
    <mergeCell ref="K12:K14"/>
    <mergeCell ref="L12:L14"/>
    <mergeCell ref="M12:M14"/>
    <mergeCell ref="F15:F17"/>
    <mergeCell ref="G15:G17"/>
    <mergeCell ref="H15:H17"/>
    <mergeCell ref="I15:I17"/>
    <mergeCell ref="A18:A20"/>
    <mergeCell ref="B18:B20"/>
    <mergeCell ref="C18:C20"/>
    <mergeCell ref="D18:D20"/>
    <mergeCell ref="E18:E20"/>
    <mergeCell ref="K18:K20"/>
    <mergeCell ref="L18:L20"/>
    <mergeCell ref="M18:M20"/>
    <mergeCell ref="N18:N20"/>
  </mergeCells>
  <conditionalFormatting sqref="H12 Y12">
    <cfRule type="cellIs" dxfId="484" priority="98" operator="equal">
      <formula>"Muy Baja"</formula>
    </cfRule>
    <cfRule type="cellIs" dxfId="483" priority="97" operator="equal">
      <formula>"Baja"</formula>
    </cfRule>
    <cfRule type="cellIs" dxfId="482" priority="96" operator="equal">
      <formula>"Media"</formula>
    </cfRule>
    <cfRule type="cellIs" dxfId="481" priority="95" operator="equal">
      <formula>"Alta"</formula>
    </cfRule>
    <cfRule type="cellIs" dxfId="480" priority="94" operator="equal">
      <formula>"Muy Alta"</formula>
    </cfRule>
  </conditionalFormatting>
  <conditionalFormatting sqref="H15 Y15:Y16">
    <cfRule type="cellIs" dxfId="479" priority="62" operator="equal">
      <formula>"Media"</formula>
    </cfRule>
    <cfRule type="cellIs" dxfId="478" priority="64" operator="equal">
      <formula>"Muy Baja"</formula>
    </cfRule>
    <cfRule type="cellIs" dxfId="477" priority="63" operator="equal">
      <formula>"Baja"</formula>
    </cfRule>
    <cfRule type="cellIs" dxfId="476" priority="61" operator="equal">
      <formula>"Alta"</formula>
    </cfRule>
    <cfRule type="cellIs" dxfId="475" priority="60" operator="equal">
      <formula>"Muy Alta"</formula>
    </cfRule>
  </conditionalFormatting>
  <conditionalFormatting sqref="H18 Y18:Y19">
    <cfRule type="cellIs" dxfId="474" priority="16" operator="equal">
      <formula>"Muy Alta"</formula>
    </cfRule>
    <cfRule type="cellIs" dxfId="473" priority="17" operator="equal">
      <formula>"Alta"</formula>
    </cfRule>
    <cfRule type="cellIs" dxfId="472" priority="18" operator="equal">
      <formula>"Media"</formula>
    </cfRule>
    <cfRule type="cellIs" dxfId="471" priority="19" operator="equal">
      <formula>"Baja"</formula>
    </cfRule>
    <cfRule type="cellIs" dxfId="470" priority="20" operator="equal">
      <formula>"Muy Baja"</formula>
    </cfRule>
  </conditionalFormatting>
  <conditionalFormatting sqref="K12">
    <cfRule type="containsText" dxfId="469" priority="84" operator="containsText" text="❌">
      <formula>NOT(ISERROR(SEARCH("❌",K12)))</formula>
    </cfRule>
  </conditionalFormatting>
  <conditionalFormatting sqref="K15">
    <cfRule type="containsText" dxfId="468" priority="50" operator="containsText" text="❌">
      <formula>NOT(ISERROR(SEARCH("❌",K15)))</formula>
    </cfRule>
  </conditionalFormatting>
  <conditionalFormatting sqref="K18">
    <cfRule type="containsText" dxfId="467" priority="6" operator="containsText" text="❌">
      <formula>NOT(ISERROR(SEARCH("❌",K18)))</formula>
    </cfRule>
  </conditionalFormatting>
  <conditionalFormatting sqref="L12">
    <cfRule type="cellIs" dxfId="466" priority="91" operator="equal">
      <formula>"Moderado"</formula>
    </cfRule>
    <cfRule type="cellIs" dxfId="465" priority="93" operator="equal">
      <formula>"Leve"</formula>
    </cfRule>
    <cfRule type="cellIs" dxfId="464" priority="92" operator="equal">
      <formula>"Menor"</formula>
    </cfRule>
    <cfRule type="cellIs" dxfId="463" priority="90" operator="equal">
      <formula>"Mayor"</formula>
    </cfRule>
    <cfRule type="cellIs" dxfId="462" priority="89" operator="equal">
      <formula>"Catastrófico"</formula>
    </cfRule>
  </conditionalFormatting>
  <conditionalFormatting sqref="L15">
    <cfRule type="cellIs" dxfId="461" priority="58" operator="equal">
      <formula>"Menor"</formula>
    </cfRule>
    <cfRule type="cellIs" dxfId="460" priority="59" operator="equal">
      <formula>"Leve"</formula>
    </cfRule>
    <cfRule type="cellIs" dxfId="459" priority="55" operator="equal">
      <formula>"Catastrófico"</formula>
    </cfRule>
    <cfRule type="cellIs" dxfId="458" priority="56" operator="equal">
      <formula>"Mayor"</formula>
    </cfRule>
    <cfRule type="cellIs" dxfId="457" priority="57" operator="equal">
      <formula>"Moderado"</formula>
    </cfRule>
  </conditionalFormatting>
  <conditionalFormatting sqref="L18">
    <cfRule type="cellIs" dxfId="456" priority="15" operator="equal">
      <formula>"Leve"</formula>
    </cfRule>
    <cfRule type="cellIs" dxfId="455" priority="14" operator="equal">
      <formula>"Menor"</formula>
    </cfRule>
    <cfRule type="cellIs" dxfId="454" priority="13" operator="equal">
      <formula>"Moderado"</formula>
    </cfRule>
    <cfRule type="cellIs" dxfId="453" priority="12" operator="equal">
      <formula>"Mayor"</formula>
    </cfRule>
    <cfRule type="cellIs" dxfId="452" priority="11" operator="equal">
      <formula>"Catastrófico"</formula>
    </cfRule>
  </conditionalFormatting>
  <conditionalFormatting sqref="N12 AC12">
    <cfRule type="cellIs" dxfId="451" priority="85" operator="equal">
      <formula>"Extremo"</formula>
    </cfRule>
    <cfRule type="cellIs" dxfId="450" priority="86" operator="equal">
      <formula>"Alto"</formula>
    </cfRule>
    <cfRule type="cellIs" dxfId="449" priority="87" operator="equal">
      <formula>"Moderado"</formula>
    </cfRule>
    <cfRule type="cellIs" dxfId="448" priority="88" operator="equal">
      <formula>"Bajo"</formula>
    </cfRule>
  </conditionalFormatting>
  <conditionalFormatting sqref="N15 AC15:AC16">
    <cfRule type="cellIs" dxfId="447" priority="54" operator="equal">
      <formula>"Bajo"</formula>
    </cfRule>
    <cfRule type="cellIs" dxfId="446" priority="53" operator="equal">
      <formula>"Moderado"</formula>
    </cfRule>
    <cfRule type="cellIs" dxfId="445" priority="52" operator="equal">
      <formula>"Alto"</formula>
    </cfRule>
    <cfRule type="cellIs" dxfId="444" priority="51" operator="equal">
      <formula>"Extremo"</formula>
    </cfRule>
  </conditionalFormatting>
  <conditionalFormatting sqref="N18 AC18:AC19">
    <cfRule type="cellIs" dxfId="443" priority="7" operator="equal">
      <formula>"Extremo"</formula>
    </cfRule>
    <cfRule type="cellIs" dxfId="442" priority="9" operator="equal">
      <formula>"Moderado"</formula>
    </cfRule>
    <cfRule type="cellIs" dxfId="441" priority="8" operator="equal">
      <formula>"Alto"</formula>
    </cfRule>
    <cfRule type="cellIs" dxfId="440" priority="10" operator="equal">
      <formula>"Bajo"</formula>
    </cfRule>
  </conditionalFormatting>
  <conditionalFormatting sqref="AA12">
    <cfRule type="cellIs" dxfId="439" priority="65" operator="equal">
      <formula>"Catastrófico"</formula>
    </cfRule>
    <cfRule type="cellIs" dxfId="438" priority="66" operator="equal">
      <formula>"Mayor"</formula>
    </cfRule>
    <cfRule type="cellIs" dxfId="437" priority="67" operator="equal">
      <formula>"Moderado"</formula>
    </cfRule>
    <cfRule type="cellIs" dxfId="436" priority="68" operator="equal">
      <formula>"Menor"</formula>
    </cfRule>
    <cfRule type="cellIs" dxfId="435" priority="69" operator="equal">
      <formula>"Leve"</formula>
    </cfRule>
  </conditionalFormatting>
  <conditionalFormatting sqref="AA15:AA16">
    <cfRule type="cellIs" dxfId="434" priority="48" operator="equal">
      <formula>"Menor"</formula>
    </cfRule>
    <cfRule type="cellIs" dxfId="433" priority="49" operator="equal">
      <formula>"Leve"</formula>
    </cfRule>
    <cfRule type="cellIs" dxfId="432" priority="47" operator="equal">
      <formula>"Moderado"</formula>
    </cfRule>
    <cfRule type="cellIs" dxfId="431" priority="46" operator="equal">
      <formula>"Mayor"</formula>
    </cfRule>
    <cfRule type="cellIs" dxfId="430" priority="45" operator="equal">
      <formula>"Catastrófico"</formula>
    </cfRule>
  </conditionalFormatting>
  <conditionalFormatting sqref="AA18:AA19">
    <cfRule type="cellIs" dxfId="429" priority="2" operator="equal">
      <formula>"Mayor"</formula>
    </cfRule>
    <cfRule type="cellIs" dxfId="428" priority="3" operator="equal">
      <formula>"Moderado"</formula>
    </cfRule>
    <cfRule type="cellIs" dxfId="427" priority="4" operator="equal">
      <formula>"Menor"</formula>
    </cfRule>
    <cfRule type="cellIs" dxfId="426" priority="5" operator="equal">
      <formula>"Leve"</formula>
    </cfRule>
    <cfRule type="cellIs" dxfId="425" priority="1" operator="equal">
      <formula>"Catastrófico"</formula>
    </cfRule>
  </conditionalFormatting>
  <pageMargins left="0.7" right="0.7" top="0.75" bottom="0.75" header="0.3" footer="0.3"/>
  <pageSetup orientation="portrait" r:id="rId1"/>
  <ignoredErrors>
    <ignoredError sqref="E12 E15 E18" unlockedFormula="1"/>
  </ignoredErrors>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D3EE8AE8-BE91-F64E-B252-4DD4513FB9D3}">
          <x14:formula1>
            <xm:f>'Opciones Tratamiento'!$B$9:$B$10</xm:f>
          </x14:formula1>
          <xm:sqref>AK12 AK15 AK18</xm:sqref>
        </x14:dataValidation>
        <x14:dataValidation type="custom" allowBlank="1" showInputMessage="1" showErrorMessage="1" error="Recuerde que las acciones se generan bajo la medida de mitigar el riesgo" xr:uid="{C9410F04-CF8B-7047-A8CD-9DFFC4B012B8}">
          <x14:formula1>
            <xm:f>IF(OR(AD12='Opciones Tratamiento'!$B$2,AD12='Opciones Tratamiento'!$B$3,AD12='Opciones Tratamiento'!$B$4),ISBLANK(AD12),ISTEXT(AD12))</xm:f>
          </x14:formula1>
          <xm:sqref>AJ12 AJ15 AJ18</xm:sqref>
        </x14:dataValidation>
        <x14:dataValidation type="custom" allowBlank="1" showInputMessage="1" showErrorMessage="1" error="Recuerde que las acciones se generan bajo la medida de mitigar el riesgo" xr:uid="{C82A10FB-C943-9947-9F13-15C7B883A390}">
          <x14:formula1>
            <xm:f>IF(OR(AD12='Opciones Tratamiento'!$B$2,AD12='Opciones Tratamiento'!$B$3,AD12='Opciones Tratamiento'!$B$4),ISBLANK(AD12),ISTEXT(AD12))</xm:f>
          </x14:formula1>
          <xm:sqref>AI12:AI19</xm:sqref>
        </x14:dataValidation>
        <x14:dataValidation type="list" allowBlank="1" showInputMessage="1" showErrorMessage="1" xr:uid="{25A57859-DE75-5444-9881-D6AC87FAD997}">
          <x14:formula1>
            <xm:f>'Tabla Impacto'!$F$210:$F$221</xm:f>
          </x14:formula1>
          <xm:sqref>J12 J15 J18</xm:sqref>
        </x14:dataValidation>
        <x14:dataValidation type="list" allowBlank="1" showInputMessage="1" showErrorMessage="1" xr:uid="{D0F6221A-1C0B-9A45-BBD5-CB7E3ED85353}">
          <x14:formula1>
            <xm:f>'Opciones Tratamiento'!$B$2:$B$5</xm:f>
          </x14:formula1>
          <xm:sqref>AD12 AD15:AD16 AD18:AD19</xm:sqref>
        </x14:dataValidation>
        <x14:dataValidation type="list" allowBlank="1" showInputMessage="1" showErrorMessage="1" xr:uid="{D9710E8E-445C-104C-92AE-65C9BBA28F15}">
          <x14:formula1>
            <xm:f>'Opciones Tratamiento'!$E$2:$E$4</xm:f>
          </x14:formula1>
          <xm:sqref>B12 B15 B18</xm:sqref>
        </x14:dataValidation>
        <x14:dataValidation type="list" allowBlank="1" showInputMessage="1" showErrorMessage="1" xr:uid="{9E566B2D-CF8F-CC4B-988A-F4D8C221C91C}">
          <x14:formula1>
            <xm:f>'Opciones Tratamiento'!$B$13:$B$19</xm:f>
          </x14:formula1>
          <xm:sqref>F12 F15 F18</xm:sqref>
        </x14:dataValidation>
        <x14:dataValidation type="list" allowBlank="1" showInputMessage="1" showErrorMessage="1" xr:uid="{7C2087C4-6B32-9149-8FDD-881A36263EF9}">
          <x14:formula1>
            <xm:f>'Tabla Valoración controles'!$D$13:$D$14</xm:f>
          </x14:formula1>
          <xm:sqref>W12 W15:W16 W18:W19</xm:sqref>
        </x14:dataValidation>
        <x14:dataValidation type="list" allowBlank="1" showInputMessage="1" showErrorMessage="1" xr:uid="{0C5EB000-4D97-3D47-AADA-216BA7FABAE2}">
          <x14:formula1>
            <xm:f>'Tabla Valoración controles'!$D$11:$D$12</xm:f>
          </x14:formula1>
          <xm:sqref>V12 V15:V16 V18:V19</xm:sqref>
        </x14:dataValidation>
        <x14:dataValidation type="list" allowBlank="1" showInputMessage="1" showErrorMessage="1" xr:uid="{0CF71FBE-DDA3-9440-9308-6D2F8171BA68}">
          <x14:formula1>
            <xm:f>'Tabla Valoración controles'!$D$9:$D$10</xm:f>
          </x14:formula1>
          <xm:sqref>U12 U15:U16 U18:U19</xm:sqref>
        </x14:dataValidation>
        <x14:dataValidation type="list" allowBlank="1" showInputMessage="1" showErrorMessage="1" xr:uid="{4C96CEA3-E240-9D49-B552-85DF305FCDBC}">
          <x14:formula1>
            <xm:f>'Tabla Valoración controles'!$D$7:$D$8</xm:f>
          </x14:formula1>
          <xm:sqref>S12 S15:S16 S18:S19</xm:sqref>
        </x14:dataValidation>
        <x14:dataValidation type="list" allowBlank="1" showInputMessage="1" showErrorMessage="1" xr:uid="{FB6BDE25-56C3-8147-8F04-C369139DF172}">
          <x14:formula1>
            <xm:f>'Tabla Valoración controles'!$D$4:$D$6</xm:f>
          </x14:formula1>
          <xm:sqref>R12 R15:R16 R18:R19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51F21-6D58-7A44-8D5F-7756763F9809}">
  <dimension ref="A1:CV45"/>
  <sheetViews>
    <sheetView tabSelected="1" topLeftCell="AF16" zoomScaleNormal="100" workbookViewId="0">
      <selection activeCell="AQ21" sqref="AQ21"/>
    </sheetView>
  </sheetViews>
  <sheetFormatPr baseColWidth="10" defaultColWidth="11.42578125" defaultRowHeight="16.5" x14ac:dyDescent="0.3"/>
  <cols>
    <col min="1" max="1" width="4" style="2" bestFit="1" customWidth="1"/>
    <col min="2" max="2" width="14.140625" style="2" customWidth="1"/>
    <col min="3" max="3" width="15.42578125" style="2" customWidth="1"/>
    <col min="4" max="4" width="25.85546875" style="2" customWidth="1"/>
    <col min="5" max="5" width="38.285156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23.140625" style="1" hidden="1" customWidth="1"/>
    <col min="12" max="12" width="17.42578125" style="1" customWidth="1"/>
    <col min="13" max="13" width="6.28515625" style="1" bestFit="1" customWidth="1"/>
    <col min="14" max="14" width="16" style="1" customWidth="1"/>
    <col min="15" max="15" width="5.85546875" style="5" customWidth="1"/>
    <col min="16" max="16" width="43.42578125" style="148"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46.28515625" style="1" customWidth="1"/>
    <col min="32" max="32" width="29.7109375" style="1" customWidth="1"/>
    <col min="33" max="34" width="14.42578125" style="1" customWidth="1"/>
    <col min="35" max="35" width="14.85546875" style="1" customWidth="1"/>
    <col min="36" max="36" width="25.28515625" style="1" customWidth="1"/>
    <col min="37" max="37" width="27.85546875" style="1" customWidth="1"/>
    <col min="38" max="38" width="12.7109375" style="1" customWidth="1"/>
    <col min="39" max="16384" width="11.42578125" style="1"/>
  </cols>
  <sheetData>
    <row r="1" spans="1:100" ht="15" customHeight="1" x14ac:dyDescent="0.3">
      <c r="A1" s="470"/>
      <c r="B1" s="470"/>
      <c r="C1" s="470"/>
      <c r="D1" s="470"/>
      <c r="E1" s="471" t="s">
        <v>87</v>
      </c>
      <c r="F1" s="471"/>
      <c r="G1" s="471"/>
      <c r="H1" s="471"/>
      <c r="I1" s="471"/>
      <c r="J1" s="471"/>
      <c r="K1" s="471"/>
      <c r="L1" s="471"/>
      <c r="M1" s="471"/>
      <c r="N1" s="471"/>
      <c r="O1" s="471"/>
      <c r="P1" s="471"/>
      <c r="Q1" s="471"/>
      <c r="R1" s="471"/>
      <c r="S1" s="471"/>
      <c r="T1" s="471"/>
      <c r="U1" s="471"/>
      <c r="V1" s="471"/>
      <c r="W1" s="471"/>
      <c r="X1" s="471"/>
      <c r="Y1" s="471"/>
      <c r="Z1" s="471"/>
      <c r="AA1" s="471"/>
      <c r="AB1" s="471"/>
      <c r="AC1" s="471"/>
      <c r="AD1" s="471"/>
      <c r="AE1" s="471"/>
      <c r="AF1" s="471"/>
      <c r="AG1" s="471"/>
      <c r="AH1" s="471"/>
      <c r="AI1" s="471"/>
      <c r="AJ1" s="472" t="s">
        <v>240</v>
      </c>
      <c r="AK1" s="472"/>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row>
    <row r="2" spans="1:100" ht="15" customHeight="1" x14ac:dyDescent="0.3">
      <c r="A2" s="470"/>
      <c r="B2" s="470"/>
      <c r="C2" s="470"/>
      <c r="D2" s="470"/>
      <c r="E2" s="471"/>
      <c r="F2" s="471"/>
      <c r="G2" s="471"/>
      <c r="H2" s="471"/>
      <c r="I2" s="471"/>
      <c r="J2" s="471"/>
      <c r="K2" s="471"/>
      <c r="L2" s="471"/>
      <c r="M2" s="471"/>
      <c r="N2" s="471"/>
      <c r="O2" s="471"/>
      <c r="P2" s="471"/>
      <c r="Q2" s="471"/>
      <c r="R2" s="471"/>
      <c r="S2" s="471"/>
      <c r="T2" s="471"/>
      <c r="U2" s="471"/>
      <c r="V2" s="471"/>
      <c r="W2" s="471"/>
      <c r="X2" s="471"/>
      <c r="Y2" s="471"/>
      <c r="Z2" s="471"/>
      <c r="AA2" s="471"/>
      <c r="AB2" s="471"/>
      <c r="AC2" s="471"/>
      <c r="AD2" s="471"/>
      <c r="AE2" s="471"/>
      <c r="AF2" s="471"/>
      <c r="AG2" s="471"/>
      <c r="AH2" s="471"/>
      <c r="AI2" s="471"/>
      <c r="AJ2" s="473" t="s">
        <v>241</v>
      </c>
      <c r="AK2" s="474"/>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row>
    <row r="3" spans="1:100" ht="15" customHeight="1" x14ac:dyDescent="0.3">
      <c r="A3" s="470"/>
      <c r="B3" s="470"/>
      <c r="C3" s="470"/>
      <c r="D3" s="470"/>
      <c r="E3" s="471"/>
      <c r="F3" s="471"/>
      <c r="G3" s="471"/>
      <c r="H3" s="471"/>
      <c r="I3" s="471"/>
      <c r="J3" s="471"/>
      <c r="K3" s="471"/>
      <c r="L3" s="471"/>
      <c r="M3" s="471"/>
      <c r="N3" s="471"/>
      <c r="O3" s="471"/>
      <c r="P3" s="471"/>
      <c r="Q3" s="471"/>
      <c r="R3" s="471"/>
      <c r="S3" s="471"/>
      <c r="T3" s="471"/>
      <c r="U3" s="471"/>
      <c r="V3" s="471"/>
      <c r="W3" s="471"/>
      <c r="X3" s="471"/>
      <c r="Y3" s="471"/>
      <c r="Z3" s="471"/>
      <c r="AA3" s="471"/>
      <c r="AB3" s="471"/>
      <c r="AC3" s="471"/>
      <c r="AD3" s="471"/>
      <c r="AE3" s="471"/>
      <c r="AF3" s="471"/>
      <c r="AG3" s="471"/>
      <c r="AH3" s="471"/>
      <c r="AI3" s="471"/>
      <c r="AJ3" s="473" t="s">
        <v>242</v>
      </c>
      <c r="AK3" s="473"/>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row>
    <row r="4" spans="1:100" ht="15" customHeight="1" x14ac:dyDescent="0.3">
      <c r="A4" s="470"/>
      <c r="B4" s="470"/>
      <c r="C4" s="470"/>
      <c r="D4" s="470"/>
      <c r="E4" s="471"/>
      <c r="F4" s="471"/>
      <c r="G4" s="471"/>
      <c r="H4" s="471"/>
      <c r="I4" s="471"/>
      <c r="J4" s="471"/>
      <c r="K4" s="471"/>
      <c r="L4" s="471"/>
      <c r="M4" s="471"/>
      <c r="N4" s="471"/>
      <c r="O4" s="471"/>
      <c r="P4" s="471"/>
      <c r="Q4" s="471"/>
      <c r="R4" s="471"/>
      <c r="S4" s="471"/>
      <c r="T4" s="471"/>
      <c r="U4" s="471"/>
      <c r="V4" s="471"/>
      <c r="W4" s="471"/>
      <c r="X4" s="471"/>
      <c r="Y4" s="471"/>
      <c r="Z4" s="471"/>
      <c r="AA4" s="471"/>
      <c r="AB4" s="471"/>
      <c r="AC4" s="471"/>
      <c r="AD4" s="471"/>
      <c r="AE4" s="471"/>
      <c r="AF4" s="471"/>
      <c r="AG4" s="471"/>
      <c r="AH4" s="471"/>
      <c r="AI4" s="471"/>
      <c r="AJ4" s="472" t="s">
        <v>88</v>
      </c>
      <c r="AK4" s="472"/>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row>
    <row r="5" spans="1:100" ht="16.5" customHeight="1" x14ac:dyDescent="0.3">
      <c r="A5" s="217"/>
      <c r="B5" s="218"/>
      <c r="C5" s="217"/>
      <c r="D5" s="217"/>
      <c r="E5" s="219"/>
      <c r="F5" s="220"/>
      <c r="G5" s="219"/>
      <c r="H5" s="219"/>
      <c r="I5" s="219"/>
      <c r="J5" s="219"/>
      <c r="K5" s="219"/>
      <c r="L5" s="219"/>
      <c r="M5" s="219"/>
      <c r="N5" s="219"/>
      <c r="O5" s="220"/>
      <c r="P5" s="221"/>
      <c r="Q5" s="219"/>
      <c r="R5" s="219"/>
      <c r="S5" s="219"/>
      <c r="T5" s="219"/>
      <c r="U5" s="219"/>
      <c r="V5" s="219"/>
      <c r="W5" s="219"/>
      <c r="X5" s="219"/>
      <c r="Y5" s="219"/>
      <c r="Z5" s="219"/>
      <c r="AA5" s="219"/>
      <c r="AB5" s="219"/>
      <c r="AC5" s="219"/>
      <c r="AD5" s="219"/>
      <c r="AE5" s="219"/>
      <c r="AF5" s="219"/>
      <c r="AG5" s="219"/>
      <c r="AH5" s="219"/>
      <c r="AI5" s="219"/>
      <c r="AJ5" s="219"/>
      <c r="AK5" s="219"/>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row>
    <row r="6" spans="1:100" ht="26.25" customHeight="1" x14ac:dyDescent="0.3">
      <c r="A6" s="467" t="s">
        <v>89</v>
      </c>
      <c r="B6" s="467"/>
      <c r="C6" s="469" t="s">
        <v>297</v>
      </c>
      <c r="D6" s="469"/>
      <c r="E6" s="469"/>
      <c r="F6" s="469"/>
      <c r="G6" s="469"/>
      <c r="H6" s="469"/>
      <c r="I6" s="469"/>
      <c r="J6" s="469"/>
      <c r="K6" s="469"/>
      <c r="L6" s="469"/>
      <c r="M6" s="469"/>
      <c r="N6" s="469"/>
      <c r="O6" s="475"/>
      <c r="P6" s="475"/>
      <c r="Q6" s="475"/>
      <c r="R6" s="219"/>
      <c r="S6" s="219"/>
      <c r="T6" s="219"/>
      <c r="U6" s="219"/>
      <c r="V6" s="219"/>
      <c r="W6" s="219"/>
      <c r="X6" s="219"/>
      <c r="Y6" s="219"/>
      <c r="Z6" s="219"/>
      <c r="AA6" s="219"/>
      <c r="AB6" s="219"/>
      <c r="AC6" s="219"/>
      <c r="AD6" s="219"/>
      <c r="AE6" s="219"/>
      <c r="AF6" s="219"/>
      <c r="AG6" s="219"/>
      <c r="AH6" s="219"/>
      <c r="AI6" s="219"/>
      <c r="AJ6" s="219"/>
      <c r="AK6" s="219"/>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row>
    <row r="7" spans="1:100" ht="62.1" customHeight="1" x14ac:dyDescent="0.3">
      <c r="A7" s="467" t="s">
        <v>90</v>
      </c>
      <c r="B7" s="467"/>
      <c r="C7" s="468" t="s">
        <v>298</v>
      </c>
      <c r="D7" s="468"/>
      <c r="E7" s="468"/>
      <c r="F7" s="468"/>
      <c r="G7" s="468"/>
      <c r="H7" s="468"/>
      <c r="I7" s="468"/>
      <c r="J7" s="468"/>
      <c r="K7" s="468"/>
      <c r="L7" s="468"/>
      <c r="M7" s="468"/>
      <c r="N7" s="468"/>
      <c r="O7" s="220"/>
      <c r="P7" s="221"/>
      <c r="Q7" s="219"/>
      <c r="R7" s="219"/>
      <c r="S7" s="219"/>
      <c r="T7" s="219"/>
      <c r="U7" s="219"/>
      <c r="V7" s="219"/>
      <c r="W7" s="219"/>
      <c r="X7" s="219"/>
      <c r="Y7" s="219"/>
      <c r="Z7" s="219"/>
      <c r="AA7" s="219"/>
      <c r="AB7" s="219"/>
      <c r="AC7" s="219"/>
      <c r="AD7" s="219"/>
      <c r="AE7" s="219"/>
      <c r="AF7" s="219"/>
      <c r="AG7" s="219"/>
      <c r="AH7" s="219"/>
      <c r="AI7" s="219"/>
      <c r="AJ7" s="219"/>
      <c r="AK7" s="219"/>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row>
    <row r="8" spans="1:100" ht="52.5" customHeight="1" x14ac:dyDescent="0.3">
      <c r="A8" s="467" t="s">
        <v>91</v>
      </c>
      <c r="B8" s="467"/>
      <c r="C8" s="468" t="s">
        <v>299</v>
      </c>
      <c r="D8" s="469"/>
      <c r="E8" s="469"/>
      <c r="F8" s="469"/>
      <c r="G8" s="469"/>
      <c r="H8" s="469"/>
      <c r="I8" s="469"/>
      <c r="J8" s="469"/>
      <c r="K8" s="469"/>
      <c r="L8" s="469"/>
      <c r="M8" s="469"/>
      <c r="N8" s="469"/>
      <c r="O8" s="220"/>
      <c r="P8" s="221"/>
      <c r="Q8" s="219"/>
      <c r="R8" s="219"/>
      <c r="S8" s="219"/>
      <c r="T8" s="219"/>
      <c r="U8" s="219"/>
      <c r="V8" s="219"/>
      <c r="W8" s="219"/>
      <c r="X8" s="219"/>
      <c r="Y8" s="219"/>
      <c r="Z8" s="219"/>
      <c r="AA8" s="219"/>
      <c r="AB8" s="219"/>
      <c r="AC8" s="219"/>
      <c r="AD8" s="219"/>
      <c r="AE8" s="219"/>
      <c r="AF8" s="219"/>
      <c r="AG8" s="219"/>
      <c r="AH8" s="219"/>
      <c r="AI8" s="219"/>
      <c r="AJ8" s="219"/>
      <c r="AK8" s="219"/>
      <c r="AL8" s="422" t="s">
        <v>623</v>
      </c>
      <c r="AM8" s="422"/>
      <c r="AN8" s="422"/>
      <c r="AO8" s="422"/>
      <c r="AP8" s="422"/>
      <c r="AQ8" s="422"/>
      <c r="AR8" s="422"/>
      <c r="AS8" s="422"/>
      <c r="AT8" s="422"/>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row>
    <row r="9" spans="1:100" x14ac:dyDescent="0.3">
      <c r="A9" s="466" t="s">
        <v>92</v>
      </c>
      <c r="B9" s="466"/>
      <c r="C9" s="466"/>
      <c r="D9" s="466"/>
      <c r="E9" s="466"/>
      <c r="F9" s="466"/>
      <c r="G9" s="466"/>
      <c r="H9" s="466" t="s">
        <v>93</v>
      </c>
      <c r="I9" s="466"/>
      <c r="J9" s="466"/>
      <c r="K9" s="466"/>
      <c r="L9" s="466"/>
      <c r="M9" s="466"/>
      <c r="N9" s="466"/>
      <c r="O9" s="466" t="s">
        <v>94</v>
      </c>
      <c r="P9" s="466"/>
      <c r="Q9" s="466"/>
      <c r="R9" s="466"/>
      <c r="S9" s="466"/>
      <c r="T9" s="466"/>
      <c r="U9" s="466"/>
      <c r="V9" s="466"/>
      <c r="W9" s="466"/>
      <c r="X9" s="466" t="s">
        <v>95</v>
      </c>
      <c r="Y9" s="466"/>
      <c r="Z9" s="466"/>
      <c r="AA9" s="466"/>
      <c r="AB9" s="466"/>
      <c r="AC9" s="466"/>
      <c r="AD9" s="466"/>
      <c r="AE9" s="466" t="s">
        <v>96</v>
      </c>
      <c r="AF9" s="466"/>
      <c r="AG9" s="466"/>
      <c r="AH9" s="466"/>
      <c r="AI9" s="466"/>
      <c r="AJ9" s="466"/>
      <c r="AK9" s="466"/>
      <c r="AL9" s="430" t="s">
        <v>620</v>
      </c>
      <c r="AM9" s="430"/>
      <c r="AN9" s="430"/>
      <c r="AO9" s="431" t="s">
        <v>621</v>
      </c>
      <c r="AP9" s="431"/>
      <c r="AQ9" s="431"/>
      <c r="AR9" s="431" t="s">
        <v>622</v>
      </c>
      <c r="AS9" s="431"/>
      <c r="AT9" s="431"/>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row>
    <row r="10" spans="1:100" ht="16.5" customHeight="1" x14ac:dyDescent="0.3">
      <c r="A10" s="477" t="s">
        <v>97</v>
      </c>
      <c r="B10" s="466" t="s">
        <v>22</v>
      </c>
      <c r="C10" s="465" t="s">
        <v>24</v>
      </c>
      <c r="D10" s="465" t="s">
        <v>26</v>
      </c>
      <c r="E10" s="466" t="s">
        <v>28</v>
      </c>
      <c r="F10" s="465" t="s">
        <v>30</v>
      </c>
      <c r="G10" s="465" t="s">
        <v>98</v>
      </c>
      <c r="H10" s="465" t="s">
        <v>99</v>
      </c>
      <c r="I10" s="466" t="s">
        <v>100</v>
      </c>
      <c r="J10" s="465" t="s">
        <v>101</v>
      </c>
      <c r="K10" s="465" t="s">
        <v>102</v>
      </c>
      <c r="L10" s="465" t="s">
        <v>103</v>
      </c>
      <c r="M10" s="466" t="s">
        <v>100</v>
      </c>
      <c r="N10" s="465" t="s">
        <v>36</v>
      </c>
      <c r="O10" s="476" t="s">
        <v>104</v>
      </c>
      <c r="P10" s="465" t="s">
        <v>38</v>
      </c>
      <c r="Q10" s="465" t="s">
        <v>40</v>
      </c>
      <c r="R10" s="465" t="s">
        <v>105</v>
      </c>
      <c r="S10" s="465"/>
      <c r="T10" s="465"/>
      <c r="U10" s="465"/>
      <c r="V10" s="465"/>
      <c r="W10" s="465"/>
      <c r="X10" s="476" t="s">
        <v>106</v>
      </c>
      <c r="Y10" s="476" t="s">
        <v>107</v>
      </c>
      <c r="Z10" s="476" t="s">
        <v>100</v>
      </c>
      <c r="AA10" s="476" t="s">
        <v>108</v>
      </c>
      <c r="AB10" s="476" t="s">
        <v>100</v>
      </c>
      <c r="AC10" s="476" t="s">
        <v>109</v>
      </c>
      <c r="AD10" s="476" t="s">
        <v>56</v>
      </c>
      <c r="AE10" s="465" t="s">
        <v>96</v>
      </c>
      <c r="AF10" s="465" t="s">
        <v>110</v>
      </c>
      <c r="AG10" s="465" t="s">
        <v>111</v>
      </c>
      <c r="AH10" s="465" t="s">
        <v>112</v>
      </c>
      <c r="AI10" s="465" t="s">
        <v>113</v>
      </c>
      <c r="AJ10" s="465" t="s">
        <v>114</v>
      </c>
      <c r="AK10" s="465" t="s">
        <v>60</v>
      </c>
      <c r="AL10" s="430"/>
      <c r="AM10" s="430"/>
      <c r="AN10" s="430"/>
      <c r="AO10" s="431"/>
      <c r="AP10" s="431"/>
      <c r="AQ10" s="431"/>
      <c r="AR10" s="431"/>
      <c r="AS10" s="431"/>
      <c r="AT10" s="431"/>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row>
    <row r="11" spans="1:100" s="4" customFormat="1" ht="94.5" customHeight="1" x14ac:dyDescent="0.25">
      <c r="A11" s="477"/>
      <c r="B11" s="466"/>
      <c r="C11" s="465"/>
      <c r="D11" s="465"/>
      <c r="E11" s="466"/>
      <c r="F11" s="465"/>
      <c r="G11" s="465"/>
      <c r="H11" s="465"/>
      <c r="I11" s="466"/>
      <c r="J11" s="465"/>
      <c r="K11" s="465"/>
      <c r="L11" s="466"/>
      <c r="M11" s="466"/>
      <c r="N11" s="465"/>
      <c r="O11" s="476"/>
      <c r="P11" s="465"/>
      <c r="Q11" s="465"/>
      <c r="R11" s="6" t="s">
        <v>115</v>
      </c>
      <c r="S11" s="6" t="s">
        <v>116</v>
      </c>
      <c r="T11" s="6" t="s">
        <v>117</v>
      </c>
      <c r="U11" s="6" t="s">
        <v>118</v>
      </c>
      <c r="V11" s="6" t="s">
        <v>119</v>
      </c>
      <c r="W11" s="6" t="s">
        <v>120</v>
      </c>
      <c r="X11" s="476"/>
      <c r="Y11" s="476"/>
      <c r="Z11" s="476"/>
      <c r="AA11" s="476"/>
      <c r="AB11" s="476"/>
      <c r="AC11" s="476"/>
      <c r="AD11" s="476"/>
      <c r="AE11" s="465"/>
      <c r="AF11" s="465"/>
      <c r="AG11" s="465"/>
      <c r="AH11" s="465"/>
      <c r="AI11" s="465"/>
      <c r="AJ11" s="465"/>
      <c r="AK11" s="465"/>
      <c r="AL11" s="280" t="s">
        <v>624</v>
      </c>
      <c r="AM11" s="280" t="s">
        <v>625</v>
      </c>
      <c r="AN11" s="281" t="s">
        <v>100</v>
      </c>
      <c r="AO11" s="280" t="s">
        <v>624</v>
      </c>
      <c r="AP11" s="280" t="s">
        <v>625</v>
      </c>
      <c r="AQ11" s="281" t="s">
        <v>100</v>
      </c>
      <c r="AR11" s="280" t="s">
        <v>624</v>
      </c>
      <c r="AS11" s="280" t="s">
        <v>625</v>
      </c>
      <c r="AT11" s="281" t="s">
        <v>100</v>
      </c>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V11" s="23"/>
    </row>
    <row r="12" spans="1:100" s="3" customFormat="1" ht="99.95" customHeight="1" x14ac:dyDescent="0.25">
      <c r="A12" s="461">
        <v>1</v>
      </c>
      <c r="B12" s="488" t="s">
        <v>247</v>
      </c>
      <c r="C12" s="488" t="s">
        <v>514</v>
      </c>
      <c r="D12" s="488" t="s">
        <v>300</v>
      </c>
      <c r="E12" s="489" t="str">
        <f>+IF(ISTEXT(D12)=TRUE,CONCATENATE(B12," por ",C12," debido a ",D12),"DILIGENCIE LAS CASILLAS ANTERIORES")</f>
        <v>Posibilidad de afectación Económico y Reputacional por investigaciones disciplinarias y sanciones por entes de control debido a presentación extemporánea de impuestos, tasas y contribuciones</v>
      </c>
      <c r="F12" s="488" t="s">
        <v>229</v>
      </c>
      <c r="G12" s="485">
        <v>12</v>
      </c>
      <c r="H12" s="486" t="str">
        <f>IF(G12&lt;=0,"",IF(G12&lt;=2,"Muy Baja",IF(G12&lt;=24,"Baja",IF(G12&lt;=500,"Media",IF(G12&lt;=5000,"Alta","Muy Alta")))))</f>
        <v>Baja</v>
      </c>
      <c r="I12" s="481">
        <f>IF(H12="","",IF(H12="Muy Baja",0.2,IF(H12="Baja",0.4,IF(H12="Media",0.6,IF(H12="Alta",0.8,IF(H12="Muy Alta",1,))))))</f>
        <v>0.4</v>
      </c>
      <c r="J12" s="487" t="s">
        <v>189</v>
      </c>
      <c r="K12" s="481" t="str">
        <f ca="1">IF(NOT(ISERROR(MATCH(J12,'Tabla Impacto'!$B$221:$B$223,0))),'Tabla Impacto'!$F$223&amp;"Por favor no seleccionar los criterios de impacto(Afectación Económica o presupuestal y Pérdida Reputacional)",J12)</f>
        <v xml:space="preserve">     El riesgo afecta la imagen de de la entidad con efecto publicitario sostenido a nivel de sector administrativo, nivel departamental o municipal</v>
      </c>
      <c r="L12" s="486" t="str">
        <f ca="1">IF(OR(K12='Tabla Impacto'!$C$11,K12='Tabla Impacto'!$D$11),"Leve",IF(OR(K12='Tabla Impacto'!$C$12,K12='Tabla Impacto'!$D$12),"Menor",IF(OR(K12='Tabla Impacto'!$C$13,K12='Tabla Impacto'!$D$13),"Moderado",IF(OR(K12='Tabla Impacto'!$C$14,K12='Tabla Impacto'!$D$14),"Mayor",IF(OR(K12='Tabla Impacto'!$C$15,K12='Tabla Impacto'!$D$15),"Catastrófico","")))))</f>
        <v>Mayor</v>
      </c>
      <c r="M12" s="481">
        <f ca="1">IF(L12="","",IF(L12="Leve",0.2,IF(L12="Menor",0.4,IF(L12="Moderado",0.6,IF(L12="Mayor",0.8,IF(L12="Catastrófico",1,))))))</f>
        <v>0.8</v>
      </c>
      <c r="N12" s="482" t="str">
        <f ca="1">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Alto</v>
      </c>
      <c r="O12" s="461">
        <v>1</v>
      </c>
      <c r="P12" s="462" t="s">
        <v>301</v>
      </c>
      <c r="Q12" s="483" t="str">
        <f>IF(OR(R12="Preventivo",R12="Detectivo"),"Probabilidad",IF(R12="Correctivo","Impacto",""))</f>
        <v>Probabilidad</v>
      </c>
      <c r="R12" s="479" t="s">
        <v>123</v>
      </c>
      <c r="S12" s="479" t="s">
        <v>124</v>
      </c>
      <c r="T12" s="491" t="str">
        <f>IF(AND(R12="Preventivo",S12="Automático"),"50%",IF(AND(R12="Preventivo",S12="Manual"),"40%",IF(AND(R12="Detectivo",S12="Automático"),"40%",IF(AND(R12="Detectivo",S12="Manual"),"30%",IF(AND(R12="Correctivo",S12="Automático"),"35%",IF(AND(R12="Correctivo",S12="Manual"),"25%",""))))))</f>
        <v>40%</v>
      </c>
      <c r="U12" s="479" t="s">
        <v>213</v>
      </c>
      <c r="V12" s="479" t="s">
        <v>126</v>
      </c>
      <c r="W12" s="479" t="s">
        <v>219</v>
      </c>
      <c r="X12" s="480">
        <f>IFERROR(IF(Q12="Probabilidad",(I12-(+I12*T12)),IF(Q12="Impacto",I12,"")),"")</f>
        <v>0.24</v>
      </c>
      <c r="Y12" s="495" t="str">
        <f>IFERROR(IF(X12="","",IF(X12&lt;=0.2,"Muy Baja",IF(X12&lt;=0.4,"Baja",IF(X12&lt;=0.6,"Media",IF(X12&lt;=0.8,"Alta","Muy Alta"))))),"")</f>
        <v>Baja</v>
      </c>
      <c r="Z12" s="491">
        <f>+X12</f>
        <v>0.24</v>
      </c>
      <c r="AA12" s="495" t="str">
        <f ca="1">IFERROR(IF(AB12="","",IF(AB12&lt;=0.2,"Leve",IF(AB12&lt;=0.4,"Menor",IF(AB12&lt;=0.6,"Moderado",IF(AB12&lt;=0.8,"Mayor","Catastrófico"))))),"")</f>
        <v>Mayor</v>
      </c>
      <c r="AB12" s="480">
        <f ca="1">IFERROR(IF(Q12="Impacto",(M12-(+M12*T12)),IF(Q12="Probabilidad",M12,"")),"")</f>
        <v>0.8</v>
      </c>
      <c r="AC12" s="496" t="str">
        <f ca="1">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Alto</v>
      </c>
      <c r="AD12" s="479" t="s">
        <v>223</v>
      </c>
      <c r="AE12" s="236" t="s">
        <v>302</v>
      </c>
      <c r="AF12" s="236" t="s">
        <v>303</v>
      </c>
      <c r="AG12" s="237">
        <v>45658</v>
      </c>
      <c r="AH12" s="237">
        <v>45838</v>
      </c>
      <c r="AI12" s="146"/>
      <c r="AJ12" s="223" t="s">
        <v>596</v>
      </c>
      <c r="AK12" s="223"/>
      <c r="AL12" s="274">
        <v>1</v>
      </c>
      <c r="AM12" s="274">
        <v>1</v>
      </c>
      <c r="AN12" s="277">
        <f>+AM12/AL12</f>
        <v>1</v>
      </c>
      <c r="AO12" s="274"/>
      <c r="AP12" s="274"/>
      <c r="AQ12" s="277" t="e">
        <f>+AP12/AO12</f>
        <v>#DIV/0!</v>
      </c>
      <c r="AR12" s="274"/>
      <c r="AS12" s="274"/>
      <c r="AT12" s="277" t="e">
        <f>+AS12/AR12</f>
        <v>#DIV/0!</v>
      </c>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row>
    <row r="13" spans="1:100" s="3" customFormat="1" ht="99.95" customHeight="1" x14ac:dyDescent="0.25">
      <c r="A13" s="461"/>
      <c r="B13" s="488"/>
      <c r="C13" s="488"/>
      <c r="D13" s="488"/>
      <c r="E13" s="489"/>
      <c r="F13" s="488"/>
      <c r="G13" s="485"/>
      <c r="H13" s="486"/>
      <c r="I13" s="481"/>
      <c r="J13" s="487"/>
      <c r="K13" s="481"/>
      <c r="L13" s="486"/>
      <c r="M13" s="481"/>
      <c r="N13" s="482"/>
      <c r="O13" s="461"/>
      <c r="P13" s="462"/>
      <c r="Q13" s="483"/>
      <c r="R13" s="479"/>
      <c r="S13" s="479"/>
      <c r="T13" s="491"/>
      <c r="U13" s="479"/>
      <c r="V13" s="479"/>
      <c r="W13" s="479"/>
      <c r="X13" s="480"/>
      <c r="Y13" s="495"/>
      <c r="Z13" s="491"/>
      <c r="AA13" s="495"/>
      <c r="AB13" s="480"/>
      <c r="AC13" s="496"/>
      <c r="AD13" s="479"/>
      <c r="AE13" s="236" t="s">
        <v>304</v>
      </c>
      <c r="AF13" s="236" t="s">
        <v>303</v>
      </c>
      <c r="AG13" s="253" t="s">
        <v>305</v>
      </c>
      <c r="AH13" s="237">
        <v>46022</v>
      </c>
      <c r="AI13" s="146"/>
      <c r="AJ13" s="223" t="s">
        <v>594</v>
      </c>
      <c r="AK13" s="223"/>
      <c r="AL13" s="274">
        <v>1</v>
      </c>
      <c r="AM13" s="274">
        <v>1</v>
      </c>
      <c r="AN13" s="277">
        <f t="shared" ref="AN13:AN19" si="0">+AM13/AL13</f>
        <v>1</v>
      </c>
      <c r="AO13" s="274">
        <v>1</v>
      </c>
      <c r="AP13" s="274"/>
      <c r="AQ13" s="277">
        <f t="shared" ref="AQ13:AQ20" si="1">+AP13/AO13</f>
        <v>0</v>
      </c>
      <c r="AR13" s="274">
        <v>1</v>
      </c>
      <c r="AS13" s="274"/>
      <c r="AT13" s="277">
        <f t="shared" ref="AT13:AT20" si="2">+AS13/AR13</f>
        <v>0</v>
      </c>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row>
    <row r="14" spans="1:100" s="3" customFormat="1" ht="99.95" customHeight="1" x14ac:dyDescent="0.25">
      <c r="A14" s="461"/>
      <c r="B14" s="488"/>
      <c r="C14" s="488"/>
      <c r="D14" s="488"/>
      <c r="E14" s="489"/>
      <c r="F14" s="488"/>
      <c r="G14" s="485"/>
      <c r="H14" s="486"/>
      <c r="I14" s="481"/>
      <c r="J14" s="487"/>
      <c r="K14" s="481"/>
      <c r="L14" s="486"/>
      <c r="M14" s="481"/>
      <c r="N14" s="482"/>
      <c r="O14" s="461"/>
      <c r="P14" s="462"/>
      <c r="Q14" s="483"/>
      <c r="R14" s="479"/>
      <c r="S14" s="479"/>
      <c r="T14" s="491"/>
      <c r="U14" s="479"/>
      <c r="V14" s="479"/>
      <c r="W14" s="479"/>
      <c r="X14" s="480"/>
      <c r="Y14" s="495"/>
      <c r="Z14" s="491"/>
      <c r="AA14" s="495"/>
      <c r="AB14" s="480"/>
      <c r="AC14" s="496"/>
      <c r="AD14" s="479"/>
      <c r="AE14" s="236" t="s">
        <v>306</v>
      </c>
      <c r="AF14" s="236" t="s">
        <v>303</v>
      </c>
      <c r="AG14" s="253" t="s">
        <v>305</v>
      </c>
      <c r="AH14" s="237">
        <v>46022</v>
      </c>
      <c r="AI14" s="146"/>
      <c r="AJ14" s="223" t="s">
        <v>597</v>
      </c>
      <c r="AK14" s="223"/>
      <c r="AL14" s="274">
        <v>8</v>
      </c>
      <c r="AM14" s="274">
        <v>7</v>
      </c>
      <c r="AN14" s="277">
        <f t="shared" si="0"/>
        <v>0.875</v>
      </c>
      <c r="AO14" s="274">
        <v>8</v>
      </c>
      <c r="AP14" s="274"/>
      <c r="AQ14" s="277">
        <f t="shared" si="1"/>
        <v>0</v>
      </c>
      <c r="AR14" s="274">
        <v>8</v>
      </c>
      <c r="AS14" s="274"/>
      <c r="AT14" s="277">
        <f t="shared" si="2"/>
        <v>0</v>
      </c>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row>
    <row r="15" spans="1:100" s="158" customFormat="1" ht="94.5" customHeight="1" x14ac:dyDescent="0.25">
      <c r="A15" s="461"/>
      <c r="B15" s="488"/>
      <c r="C15" s="488"/>
      <c r="D15" s="488"/>
      <c r="E15" s="489"/>
      <c r="F15" s="488"/>
      <c r="G15" s="485"/>
      <c r="H15" s="486"/>
      <c r="I15" s="481"/>
      <c r="J15" s="487"/>
      <c r="K15" s="481"/>
      <c r="L15" s="486"/>
      <c r="M15" s="481"/>
      <c r="N15" s="482"/>
      <c r="O15" s="461">
        <v>2</v>
      </c>
      <c r="P15" s="462" t="s">
        <v>309</v>
      </c>
      <c r="Q15" s="483" t="s">
        <v>133</v>
      </c>
      <c r="R15" s="479" t="s">
        <v>123</v>
      </c>
      <c r="S15" s="479" t="s">
        <v>124</v>
      </c>
      <c r="T15" s="491" t="str">
        <f>IF(AND(R15="Preventivo",S15="Automático"),"50%",IF(AND(R15="Preventivo",S15="Manual"),"40%",IF(AND(R15="Detectivo",S15="Automático"),"40%",IF(AND(R15="Detectivo",S15="Manual"),"30%",IF(AND(R15="Correctivo",S15="Automático"),"35%",IF(AND(R15="Correctivo",S15="Manual"),"25%",""))))))</f>
        <v>40%</v>
      </c>
      <c r="U15" s="479" t="s">
        <v>213</v>
      </c>
      <c r="V15" s="479" t="s">
        <v>126</v>
      </c>
      <c r="W15" s="479" t="s">
        <v>219</v>
      </c>
      <c r="X15" s="480">
        <f>IFERROR(IF(Q15="Probabilidad",(I15-(+I15*T15)),IF(Q15="Impacto",I15,"")),"")</f>
        <v>0</v>
      </c>
      <c r="Y15" s="495" t="str">
        <f>IFERROR(IF(X15="","",IF(X15&lt;=0.2,"Muy Baja",IF(X15&lt;=0.4,"Baja",IF(X15&lt;=0.6,"Media",IF(X15&lt;=0.8,"Alta","Muy Alta"))))),"")</f>
        <v>Muy Baja</v>
      </c>
      <c r="Z15" s="491">
        <f>+X15</f>
        <v>0</v>
      </c>
      <c r="AA15" s="495" t="str">
        <f>IFERROR(IF(AB15="","",IF(AB15&lt;=0.2,"Leve",IF(AB15&lt;=0.4,"Menor",IF(AB15&lt;=0.6,"Moderado",IF(AB15&lt;=0.8,"Mayor","Catastrófico"))))),"")</f>
        <v>Leve</v>
      </c>
      <c r="AB15" s="480">
        <f>IFERROR(IF(Q15="Impacto",(M15-(+M15*T15)),IF(Q15="Probabilidad",M15,"")),"")</f>
        <v>0</v>
      </c>
      <c r="AC15" s="496" t="str">
        <f>IFERROR(IF(OR(AND(Y15="Muy Baja",AA15="Leve"),AND(Y15="Muy Baja",AA15="Menor"),AND(Y15="Baja",AA15="Leve")),"Bajo",IF(OR(AND(Y15="Muy baja",AA15="Moderado"),AND(Y15="Baja",AA15="Menor"),AND(Y15="Baja",AA15="Moderado"),AND(Y15="Media",AA15="Leve"),AND(Y15="Media",AA15="Menor"),AND(Y15="Media",AA15="Moderado"),AND(Y15="Alta",AA15="Leve"),AND(Y15="Alta",AA15="Menor")),"Moderado",IF(OR(AND(Y15="Muy Baja",AA15="Mayor"),AND(Y15="Baja",AA15="Mayor"),AND(Y15="Media",AA15="Mayor"),AND(Y15="Alta",AA15="Moderado"),AND(Y15="Alta",AA15="Mayor"),AND(Y15="Muy Alta",AA15="Leve"),AND(Y15="Muy Alta",AA15="Menor"),AND(Y15="Muy Alta",AA15="Moderado"),AND(Y15="Muy Alta",AA15="Mayor")),"Alto",IF(OR(AND(Y15="Muy Baja",AA15="Catastrófico"),AND(Y15="Baja",AA15="Catastrófico"),AND(Y15="Media",AA15="Catastrófico"),AND(Y15="Alta",AA15="Catastrófico"),AND(Y15="Muy Alta",AA15="Catastrófico")),"Extremo","")))),"")</f>
        <v>Bajo</v>
      </c>
      <c r="AD15" s="479" t="s">
        <v>223</v>
      </c>
      <c r="AE15" s="236" t="s">
        <v>306</v>
      </c>
      <c r="AF15" s="236" t="s">
        <v>303</v>
      </c>
      <c r="AG15" s="253" t="s">
        <v>305</v>
      </c>
      <c r="AH15" s="237">
        <v>46022</v>
      </c>
      <c r="AI15" s="251"/>
      <c r="AJ15" s="270" t="s">
        <v>598</v>
      </c>
      <c r="AK15" s="270"/>
      <c r="AL15" s="274">
        <v>8</v>
      </c>
      <c r="AM15" s="274">
        <v>7</v>
      </c>
      <c r="AN15" s="277">
        <f t="shared" si="0"/>
        <v>0.875</v>
      </c>
      <c r="AO15" s="274">
        <v>8</v>
      </c>
      <c r="AP15" s="274"/>
      <c r="AQ15" s="277">
        <f t="shared" si="1"/>
        <v>0</v>
      </c>
      <c r="AR15" s="274">
        <v>8</v>
      </c>
      <c r="AS15" s="274"/>
      <c r="AT15" s="277">
        <f t="shared" si="2"/>
        <v>0</v>
      </c>
    </row>
    <row r="16" spans="1:100" s="158" customFormat="1" ht="94.5" customHeight="1" x14ac:dyDescent="0.25">
      <c r="A16" s="461"/>
      <c r="B16" s="488"/>
      <c r="C16" s="488"/>
      <c r="D16" s="488"/>
      <c r="E16" s="489"/>
      <c r="F16" s="488"/>
      <c r="G16" s="485"/>
      <c r="H16" s="486"/>
      <c r="I16" s="481"/>
      <c r="J16" s="487"/>
      <c r="K16" s="481"/>
      <c r="L16" s="486"/>
      <c r="M16" s="481"/>
      <c r="N16" s="482"/>
      <c r="O16" s="461"/>
      <c r="P16" s="462"/>
      <c r="Q16" s="483"/>
      <c r="R16" s="479"/>
      <c r="S16" s="479"/>
      <c r="T16" s="491"/>
      <c r="U16" s="479"/>
      <c r="V16" s="479"/>
      <c r="W16" s="479"/>
      <c r="X16" s="480"/>
      <c r="Y16" s="495"/>
      <c r="Z16" s="491"/>
      <c r="AA16" s="495"/>
      <c r="AB16" s="480"/>
      <c r="AC16" s="496"/>
      <c r="AD16" s="479"/>
      <c r="AE16" s="149" t="s">
        <v>307</v>
      </c>
      <c r="AF16" s="258" t="s">
        <v>308</v>
      </c>
      <c r="AG16" s="253" t="s">
        <v>305</v>
      </c>
      <c r="AH16" s="237">
        <v>46022</v>
      </c>
      <c r="AI16" s="251"/>
      <c r="AJ16" s="270" t="s">
        <v>599</v>
      </c>
      <c r="AK16" s="270"/>
      <c r="AL16" s="274">
        <v>8</v>
      </c>
      <c r="AM16" s="274">
        <v>7</v>
      </c>
      <c r="AN16" s="277">
        <f t="shared" si="0"/>
        <v>0.875</v>
      </c>
      <c r="AO16" s="274">
        <v>8</v>
      </c>
      <c r="AP16" s="274"/>
      <c r="AQ16" s="277">
        <f t="shared" si="1"/>
        <v>0</v>
      </c>
      <c r="AR16" s="274">
        <v>8</v>
      </c>
      <c r="AS16" s="274"/>
      <c r="AT16" s="277">
        <f t="shared" si="2"/>
        <v>0</v>
      </c>
    </row>
    <row r="17" spans="1:100" s="3" customFormat="1" ht="150" customHeight="1" x14ac:dyDescent="0.25">
      <c r="A17" s="244" t="s">
        <v>442</v>
      </c>
      <c r="B17" s="223" t="s">
        <v>245</v>
      </c>
      <c r="C17" s="223" t="s">
        <v>515</v>
      </c>
      <c r="D17" s="223" t="s">
        <v>445</v>
      </c>
      <c r="E17" s="224" t="str">
        <f>+IF(ISTEXT(D17)=TRUE,CONCATENATE(B17," por ",C17," debido a ",D17),"DILIGENCIE LAS CASILLAS ANTERIORES")</f>
        <v xml:space="preserve">Posibilidad de afectación Económico por pago de sanción debido a debilidades en el diligenciamiento de la información exógena necesaria para dar cumplimiento al Estatuto Tributario Nacional ante la DIAN en los plazos establecidos </v>
      </c>
      <c r="F17" s="223" t="s">
        <v>229</v>
      </c>
      <c r="G17" s="144">
        <v>1</v>
      </c>
      <c r="H17" s="225" t="str">
        <f>IF(G17&lt;=0,"",IF(G17&lt;=2,"Muy Baja",IF(G17&lt;=24,"Baja",IF(G17&lt;=500,"Media",IF(G17&lt;=5000,"Alta","Muy Alta")))))</f>
        <v>Muy Baja</v>
      </c>
      <c r="I17" s="226">
        <f>IF(H17="","",IF(H17="Muy Baja",0.2,IF(H17="Baja",0.4,IF(H17="Media",0.6,IF(H17="Alta",0.8,IF(H17="Muy Alta",1,))))))</f>
        <v>0.2</v>
      </c>
      <c r="J17" s="227" t="s">
        <v>188</v>
      </c>
      <c r="K17" s="226" t="str">
        <f ca="1">IF(NOT(ISERROR(MATCH(J17,'Tabla Impacto'!$B$221:$B$223,0))),'Tabla Impacto'!$F$223&amp;"Por favor no seleccionar los criterios de impacto(Afectación Económica o presupuestal y Pérdida Reputacional)",J17)</f>
        <v xml:space="preserve">     Entre 50 y 100 SMLMV </v>
      </c>
      <c r="L17" s="225" t="str">
        <f ca="1">IF(OR(K17='Tabla Impacto'!$C$11,K17='Tabla Impacto'!$D$11),"Leve",IF(OR(K17='Tabla Impacto'!$C$12,K17='Tabla Impacto'!$D$12),"Menor",IF(OR(K17='Tabla Impacto'!$C$13,K17='Tabla Impacto'!$D$13),"Moderado",IF(OR(K17='Tabla Impacto'!$C$14,K17='Tabla Impacto'!$D$14),"Mayor",IF(OR(K17='Tabla Impacto'!$C$15,K17='Tabla Impacto'!$D$15),"Catastrófico","")))))</f>
        <v>Moderado</v>
      </c>
      <c r="M17" s="226">
        <f ca="1">IF(L17="","",IF(L17="Leve",0.2,IF(L17="Menor",0.4,IF(L17="Moderado",0.6,IF(L17="Mayor",0.8,IF(L17="Catastrófico",1,))))))</f>
        <v>0.6</v>
      </c>
      <c r="N17" s="228" t="str">
        <f ca="1">IF(OR(AND(H17="Muy Baja",L17="Leve"),AND(H17="Muy Baja",L17="Menor"),AND(H17="Baja",L17="Leve")),"Bajo",IF(OR(AND(H17="Muy baja",L17="Moderado"),AND(H17="Baja",L17="Menor"),AND(H17="Baja",L17="Moderado"),AND(H17="Media",L17="Leve"),AND(H17="Media",L17="Menor"),AND(H17="Media",L17="Moderado"),AND(H17="Alta",L17="Leve"),AND(H17="Alta",L17="Menor")),"Moderado",IF(OR(AND(H17="Muy Baja",L17="Mayor"),AND(H17="Baja",L17="Mayor"),AND(H17="Media",L17="Mayor"),AND(H17="Alta",L17="Moderado"),AND(H17="Alta",L17="Mayor"),AND(H17="Muy Alta",L17="Leve"),AND(H17="Muy Alta",L17="Menor"),AND(H17="Muy Alta",L17="Moderado"),AND(H17="Muy Alta",L17="Mayor")),"Alto",IF(OR(AND(H17="Muy Baja",L17="Catastrófico"),AND(H17="Baja",L17="Catastrófico"),AND(H17="Media",L17="Catastrófico"),AND(H17="Alta",L17="Catastrófico"),AND(H17="Muy Alta",L17="Catastrófico")),"Extremo",""))))</f>
        <v>Moderado</v>
      </c>
      <c r="O17" s="222">
        <v>1</v>
      </c>
      <c r="P17" s="229" t="s">
        <v>446</v>
      </c>
      <c r="Q17" s="230" t="str">
        <f>IF(OR(R17="Preventivo",R17="Detectivo"),"Probabilidad",IF(R17="Correctivo","Impacto",""))</f>
        <v>Impacto</v>
      </c>
      <c r="R17" s="231" t="s">
        <v>205</v>
      </c>
      <c r="S17" s="231" t="s">
        <v>124</v>
      </c>
      <c r="T17" s="232" t="str">
        <f>IF(AND(R17="Preventivo",S17="Automático"),"50%",IF(AND(R17="Preventivo",S17="Manual"),"40%",IF(AND(R17="Detectivo",S17="Automático"),"40%",IF(AND(R17="Detectivo",S17="Manual"),"30%",IF(AND(R17="Correctivo",S17="Automático"),"35%",IF(AND(R17="Correctivo",S17="Manual"),"25%",""))))))</f>
        <v>25%</v>
      </c>
      <c r="U17" s="231" t="s">
        <v>213</v>
      </c>
      <c r="V17" s="231" t="s">
        <v>126</v>
      </c>
      <c r="W17" s="231" t="s">
        <v>219</v>
      </c>
      <c r="X17" s="233">
        <f>IFERROR(IF(Q17="Probabilidad",(I17-(+I17*T17)),IF(Q17="Impacto",I17,"")),"")</f>
        <v>0.2</v>
      </c>
      <c r="Y17" s="234" t="str">
        <f>IFERROR(IF(X17="","",IF(X17&lt;=0.2,"Muy Baja",IF(X17&lt;=0.4,"Baja",IF(X17&lt;=0.6,"Media",IF(X17&lt;=0.8,"Alta","Muy Alta"))))),"")</f>
        <v>Muy Baja</v>
      </c>
      <c r="Z17" s="232">
        <f>+X17</f>
        <v>0.2</v>
      </c>
      <c r="AA17" s="234" t="str">
        <f ca="1">IFERROR(IF(AB17="","",IF(AB17&lt;=0.2,"Leve",IF(AB17&lt;=0.4,"Menor",IF(AB17&lt;=0.6,"Moderado",IF(AB17&lt;=0.8,"Mayor","Catastrófico"))))),"")</f>
        <v>Moderado</v>
      </c>
      <c r="AB17" s="233">
        <f ca="1">IFERROR(IF(Q17="Impacto",(M17-(+M17*T17)),IF(Q17="Probabilidad",M17,"")),"")</f>
        <v>0.44999999999999996</v>
      </c>
      <c r="AC17" s="235" t="str">
        <f ca="1">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Moderado</v>
      </c>
      <c r="AD17" s="231" t="s">
        <v>223</v>
      </c>
      <c r="AE17" s="236" t="s">
        <v>447</v>
      </c>
      <c r="AF17" s="236" t="s">
        <v>303</v>
      </c>
      <c r="AG17" s="237">
        <v>45658</v>
      </c>
      <c r="AH17" s="237">
        <v>45838</v>
      </c>
      <c r="AI17" s="146"/>
      <c r="AJ17" s="223" t="s">
        <v>595</v>
      </c>
      <c r="AK17" s="223"/>
      <c r="AL17" s="278">
        <v>1</v>
      </c>
      <c r="AM17" s="278">
        <v>1</v>
      </c>
      <c r="AN17" s="277">
        <f t="shared" si="0"/>
        <v>1</v>
      </c>
      <c r="AO17" s="278">
        <v>1</v>
      </c>
      <c r="AP17" s="278"/>
      <c r="AQ17" s="277">
        <f t="shared" si="1"/>
        <v>0</v>
      </c>
      <c r="AR17" s="278">
        <v>1</v>
      </c>
      <c r="AS17" s="278"/>
      <c r="AT17" s="277">
        <f t="shared" si="2"/>
        <v>0</v>
      </c>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4"/>
      <c r="CH17" s="24"/>
      <c r="CI17" s="24"/>
      <c r="CJ17" s="24"/>
      <c r="CK17" s="24"/>
      <c r="CL17" s="24"/>
      <c r="CM17" s="24"/>
      <c r="CN17" s="24"/>
      <c r="CO17" s="24"/>
      <c r="CP17" s="24"/>
      <c r="CQ17" s="24"/>
      <c r="CR17" s="24"/>
      <c r="CS17" s="24"/>
      <c r="CT17" s="24"/>
      <c r="CU17" s="24"/>
      <c r="CV17" s="24"/>
    </row>
    <row r="18" spans="1:100" s="3" customFormat="1" ht="99.95" customHeight="1" x14ac:dyDescent="0.25">
      <c r="A18" s="498" t="s">
        <v>443</v>
      </c>
      <c r="B18" s="501" t="s">
        <v>245</v>
      </c>
      <c r="C18" s="501" t="s">
        <v>626</v>
      </c>
      <c r="D18" s="501" t="s">
        <v>627</v>
      </c>
      <c r="E18" s="503" t="str">
        <f>+IF(ISTEXT(D18)=TRUE,CONCATENATE(B18," por ",C18," debido a ",D18),"DILIGENCIE LAS CASILLAS ANTERIORES")</f>
        <v>Posibilidad de afectación Económico por costos adicionales de intereses moratorios, sanciones o penalidades debido a pagos realizados fuera de los plazos establecidos</v>
      </c>
      <c r="F18" s="501" t="s">
        <v>229</v>
      </c>
      <c r="G18" s="511">
        <v>114</v>
      </c>
      <c r="H18" s="505" t="str">
        <f>IF(G18&lt;=0,"",IF(G18&lt;=2,"Muy Baja",IF(G18&lt;=24,"Baja",IF(G18&lt;=500,"Media",IF(G18&lt;=5000,"Alta","Muy Alta")))))</f>
        <v>Media</v>
      </c>
      <c r="I18" s="507">
        <f>IF(H18="","",IF(H18="Muy Baja",0.2,IF(H18="Baja",0.4,IF(H18="Media",0.6,IF(H18="Alta",0.8,IF(H18="Muy Alta",1,))))))</f>
        <v>0.6</v>
      </c>
      <c r="J18" s="513" t="s">
        <v>122</v>
      </c>
      <c r="K18" s="481" t="str">
        <f>IF(NOT(ISERROR(MATCH(J18,'[1]Tabla Impacto'!$B$221:$B$223,0))),'[1]Tabla Impacto'!$F$223&amp;"Por favor no seleccionar los criterios de impacto(Afectación Económica o presupuestal y Pérdida Reputacional)",J18)</f>
        <v xml:space="preserve">     Entre 10 y 50 SMLMV </v>
      </c>
      <c r="L18" s="505" t="str">
        <f>IF(OR(K18='[1]Tabla Impacto'!$C$11,K18='[1]Tabla Impacto'!$D$11),"Leve",IF(OR(K18='[1]Tabla Impacto'!$C$12,K18='[1]Tabla Impacto'!$D$12),"Menor",IF(OR(K18='[1]Tabla Impacto'!$C$13,K18='[1]Tabla Impacto'!$D$13),"Moderado",IF(OR(K18='[1]Tabla Impacto'!$C$14,K18='[1]Tabla Impacto'!$D$14),"Mayor",IF(OR(K18='[1]Tabla Impacto'!$C$15,K18='[1]Tabla Impacto'!$D$15),"Catastrófico","")))))</f>
        <v>Menor</v>
      </c>
      <c r="M18" s="507">
        <f>IF(L18="","",IF(L18="Leve",0.2,IF(L18="Menor",0.4,IF(L18="Moderado",0.6,IF(L18="Mayor",0.8,IF(L18="Catastrófico",1,))))))</f>
        <v>0.4</v>
      </c>
      <c r="N18" s="509" t="str">
        <f>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Moderado</v>
      </c>
      <c r="O18" s="283">
        <v>1</v>
      </c>
      <c r="P18" s="284" t="s">
        <v>628</v>
      </c>
      <c r="Q18" s="230" t="str">
        <f>IF(OR(R18="Preventivo",R18="Detectivo"),"Probabilidad",IF(R18="Correctivo","Impacto",""))</f>
        <v>Probabilidad</v>
      </c>
      <c r="R18" s="285" t="s">
        <v>123</v>
      </c>
      <c r="S18" s="285" t="s">
        <v>124</v>
      </c>
      <c r="T18" s="286" t="str">
        <f>IF(AND(R18="Preventivo",S18="Automático"),"50%",IF(AND(R18="Preventivo",S18="Manual"),"40%",IF(AND(R18="Detectivo",S18="Automático"),"40%",IF(AND(R18="Detectivo",S18="Manual"),"30%",IF(AND(R18="Correctivo",S18="Automático"),"35%",IF(AND(R18="Correctivo",S18="Manual"),"25%",""))))))</f>
        <v>40%</v>
      </c>
      <c r="U18" s="285" t="s">
        <v>125</v>
      </c>
      <c r="V18" s="285" t="s">
        <v>126</v>
      </c>
      <c r="W18" s="285" t="s">
        <v>127</v>
      </c>
      <c r="X18" s="287">
        <f>IFERROR(IF(Q18="Probabilidad",(I18-(+I18*T18)),IF(Q18="Impacto",I18,"")),"")</f>
        <v>0.36</v>
      </c>
      <c r="Y18" s="288" t="str">
        <f>IFERROR(IF(X18="","",IF(X18&lt;=0.2,"Muy Baja",IF(X18&lt;=0.4,"Baja",IF(X18&lt;=0.6,"Media",IF(X18&lt;=0.8,"Alta","Muy Alta"))))),"")</f>
        <v>Baja</v>
      </c>
      <c r="Z18" s="286">
        <f>+X18</f>
        <v>0.36</v>
      </c>
      <c r="AA18" s="288" t="str">
        <f>IFERROR(IF(AB18="","",IF(AB18&lt;=0.2,"Leve",IF(AB18&lt;=0.4,"Menor",IF(AB18&lt;=0.6,"Moderado",IF(AB18&lt;=0.8,"Mayor","Catastrófico"))))),"")</f>
        <v>Menor</v>
      </c>
      <c r="AB18" s="289">
        <f>IFERROR(IF(Q18="Impacto",(M18-(+M18*T18)),IF(Q18="Probabilidad",M18,"")),"")</f>
        <v>0.4</v>
      </c>
      <c r="AC18" s="290" t="str">
        <f>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Moderado</v>
      </c>
      <c r="AD18" s="285" t="s">
        <v>223</v>
      </c>
      <c r="AE18" s="236" t="s">
        <v>629</v>
      </c>
      <c r="AF18" s="236" t="s">
        <v>308</v>
      </c>
      <c r="AG18" s="237">
        <v>45658</v>
      </c>
      <c r="AH18" s="237">
        <v>45688</v>
      </c>
      <c r="AI18" s="146"/>
      <c r="AJ18" s="223" t="s">
        <v>636</v>
      </c>
      <c r="AK18" s="144"/>
      <c r="AL18" s="278">
        <v>1</v>
      </c>
      <c r="AM18" s="278">
        <v>1</v>
      </c>
      <c r="AN18" s="277">
        <f t="shared" si="0"/>
        <v>1</v>
      </c>
      <c r="AO18" s="278">
        <v>0</v>
      </c>
      <c r="AP18" s="278"/>
      <c r="AQ18" s="277" t="e">
        <f t="shared" si="1"/>
        <v>#DIV/0!</v>
      </c>
      <c r="AR18" s="278">
        <v>0</v>
      </c>
      <c r="AS18" s="278"/>
      <c r="AT18" s="277" t="e">
        <f t="shared" si="2"/>
        <v>#DIV/0!</v>
      </c>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J18" s="24"/>
      <c r="CK18" s="24"/>
      <c r="CL18" s="24"/>
      <c r="CM18" s="24"/>
      <c r="CN18" s="24"/>
      <c r="CO18" s="24"/>
      <c r="CP18" s="24"/>
      <c r="CQ18" s="24"/>
      <c r="CR18" s="24"/>
      <c r="CS18" s="24"/>
      <c r="CT18" s="24"/>
      <c r="CU18" s="24"/>
      <c r="CV18" s="24"/>
    </row>
    <row r="19" spans="1:100" s="3" customFormat="1" ht="99.95" customHeight="1" x14ac:dyDescent="0.25">
      <c r="A19" s="499"/>
      <c r="B19" s="502"/>
      <c r="C19" s="502"/>
      <c r="D19" s="502"/>
      <c r="E19" s="504"/>
      <c r="F19" s="502"/>
      <c r="G19" s="512"/>
      <c r="H19" s="506"/>
      <c r="I19" s="508"/>
      <c r="J19" s="514"/>
      <c r="K19" s="481"/>
      <c r="L19" s="506"/>
      <c r="M19" s="508"/>
      <c r="N19" s="510"/>
      <c r="O19" s="283">
        <v>2</v>
      </c>
      <c r="P19" s="284" t="s">
        <v>630</v>
      </c>
      <c r="Q19" s="230" t="str">
        <f>IF(OR(R19="Preventivo",R19="Detectivo"),"Probabilidad",IF(R19="Correctivo","Impacto",""))</f>
        <v>Probabilidad</v>
      </c>
      <c r="R19" s="285" t="s">
        <v>123</v>
      </c>
      <c r="S19" s="285" t="s">
        <v>124</v>
      </c>
      <c r="T19" s="286" t="str">
        <f>IF(AND(R19="Preventivo",S19="Automático"),"50%",IF(AND(R19="Preventivo",S19="Manual"),"40%",IF(AND(R19="Detectivo",S19="Automático"),"40%",IF(AND(R19="Detectivo",S19="Manual"),"30%",IF(AND(R19="Correctivo",S19="Automático"),"35%",IF(AND(R19="Correctivo",S19="Manual"),"25%",""))))))</f>
        <v>40%</v>
      </c>
      <c r="U19" s="285" t="s">
        <v>125</v>
      </c>
      <c r="V19" s="285" t="s">
        <v>126</v>
      </c>
      <c r="W19" s="285" t="s">
        <v>127</v>
      </c>
      <c r="X19" s="287">
        <f>IFERROR(IF(Q19="Probabilidad",(I18-(+I18*T18)),IF(Q19="Impacto",I18,"")),"")</f>
        <v>0.36</v>
      </c>
      <c r="Y19" s="288" t="str">
        <f>IFERROR(IF(X19="","",IF(X19&lt;=0.2,"Muy Baja",IF(X19&lt;=0.4,"Baja",IF(X19&lt;=0.6,"Media",IF(X19&lt;=0.8,"Alta","Muy Alta"))))),"")</f>
        <v>Baja</v>
      </c>
      <c r="Z19" s="286">
        <f>+X19</f>
        <v>0.36</v>
      </c>
      <c r="AA19" s="288" t="str">
        <f>IFERROR(IF(AB19="","",IF(AB19&lt;=0.2,"Leve",IF(AB19&lt;=0.4,"Menor",IF(AB19&lt;=0.6,"Moderado",IF(AB19&lt;=0.8,"Mayor","Catastrófico"))))),"")</f>
        <v>Menor</v>
      </c>
      <c r="AB19" s="289">
        <f>IFERROR(IF(Q19="Impacto",(M18-(+M18*T18)),IF(Q19="Probabilidad",M18,"")),"")</f>
        <v>0.4</v>
      </c>
      <c r="AC19" s="290"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Moderado</v>
      </c>
      <c r="AD19" s="285" t="s">
        <v>223</v>
      </c>
      <c r="AE19" s="236" t="s">
        <v>631</v>
      </c>
      <c r="AF19" s="236" t="s">
        <v>632</v>
      </c>
      <c r="AG19" s="237">
        <v>45658</v>
      </c>
      <c r="AH19" s="237">
        <v>45688</v>
      </c>
      <c r="AI19" s="146"/>
      <c r="AJ19" s="223" t="s">
        <v>637</v>
      </c>
      <c r="AK19" s="144"/>
      <c r="AL19" s="278">
        <v>1</v>
      </c>
      <c r="AM19" s="278">
        <v>1</v>
      </c>
      <c r="AN19" s="277">
        <f t="shared" si="0"/>
        <v>1</v>
      </c>
      <c r="AO19" s="278">
        <v>0</v>
      </c>
      <c r="AP19" s="278"/>
      <c r="AQ19" s="277" t="e">
        <f t="shared" si="1"/>
        <v>#DIV/0!</v>
      </c>
      <c r="AR19" s="278">
        <v>0</v>
      </c>
      <c r="AS19" s="278"/>
      <c r="AT19" s="277" t="e">
        <f t="shared" si="2"/>
        <v>#DIV/0!</v>
      </c>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4"/>
      <c r="BW19" s="24"/>
      <c r="BX19" s="24"/>
      <c r="BY19" s="24"/>
      <c r="BZ19" s="24"/>
      <c r="CA19" s="24"/>
      <c r="CB19" s="24"/>
      <c r="CC19" s="24"/>
      <c r="CD19" s="24"/>
      <c r="CE19" s="24"/>
      <c r="CF19" s="24"/>
      <c r="CG19" s="24"/>
      <c r="CH19" s="24"/>
      <c r="CI19" s="24"/>
      <c r="CJ19" s="24"/>
      <c r="CK19" s="24"/>
      <c r="CL19" s="24"/>
      <c r="CM19" s="24"/>
      <c r="CN19" s="24"/>
      <c r="CO19" s="24"/>
      <c r="CP19" s="24"/>
      <c r="CQ19" s="24"/>
      <c r="CR19" s="24"/>
      <c r="CS19" s="24"/>
      <c r="CT19" s="24"/>
      <c r="CU19" s="24"/>
      <c r="CV19" s="24"/>
    </row>
    <row r="20" spans="1:100" s="3" customFormat="1" ht="99.95" customHeight="1" x14ac:dyDescent="0.25">
      <c r="A20" s="500"/>
      <c r="B20" s="502"/>
      <c r="C20" s="502"/>
      <c r="D20" s="502"/>
      <c r="E20" s="504"/>
      <c r="F20" s="502"/>
      <c r="G20" s="512"/>
      <c r="H20" s="506"/>
      <c r="I20" s="508"/>
      <c r="J20" s="514"/>
      <c r="K20" s="481"/>
      <c r="L20" s="506"/>
      <c r="M20" s="508"/>
      <c r="N20" s="510"/>
      <c r="O20" s="245">
        <v>3</v>
      </c>
      <c r="P20" s="254" t="s">
        <v>633</v>
      </c>
      <c r="Q20" s="230" t="str">
        <f>IF(OR(R20="Preventivo",R20="Detectivo"),"Probabilidad",IF(R20="Correctivo","Impacto",""))</f>
        <v>Impacto</v>
      </c>
      <c r="R20" s="255" t="s">
        <v>205</v>
      </c>
      <c r="S20" s="255" t="s">
        <v>124</v>
      </c>
      <c r="T20" s="256" t="str">
        <f>IF(AND(R20="Preventivo",S20="Automático"),"50%",IF(AND(R20="Preventivo",S20="Manual"),"40%",IF(AND(R20="Detectivo",S20="Automático"),"40%",IF(AND(R20="Detectivo",S20="Manual"),"30%",IF(AND(R20="Correctivo",S20="Automático"),"35%",IF(AND(R20="Correctivo",S20="Manual"),"25%",""))))))</f>
        <v>25%</v>
      </c>
      <c r="U20" s="255" t="s">
        <v>213</v>
      </c>
      <c r="V20" s="255" t="s">
        <v>126</v>
      </c>
      <c r="W20" s="255" t="s">
        <v>219</v>
      </c>
      <c r="X20" s="287">
        <f>IFERROR(IF(Q20="Probabilidad",(I18-(+I18*T20)),IF(Q20="Impacto",I18,"")),"")</f>
        <v>0.6</v>
      </c>
      <c r="Y20" s="260" t="str">
        <f>IFERROR(IF(X20="","",IF(X20&lt;=0.2,"Muy Baja",IF(X20&lt;=0.4,"Baja",IF(X20&lt;=0.6,"Media",IF(X20&lt;=0.8,"Alta","Muy Alta"))))),"")</f>
        <v>Media</v>
      </c>
      <c r="Z20" s="256">
        <f>+X20</f>
        <v>0.6</v>
      </c>
      <c r="AA20" s="260" t="str">
        <f>IFERROR(IF(AB20="","",IF(AB20&lt;=0.2,"Leve",IF(AB20&lt;=0.4,"Menor",IF(AB20&lt;=0.6,"Moderado",IF(AB20&lt;=0.8,"Mayor","Catastrófico"))))),"")</f>
        <v>Menor</v>
      </c>
      <c r="AB20" s="259">
        <f>IFERROR(IF(Q20="Impacto",(M18-(+M18*T20)),IF(Q20="Probabilidad",M18,"")),"")</f>
        <v>0.30000000000000004</v>
      </c>
      <c r="AC20" s="257" t="str">
        <f>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Moderado</v>
      </c>
      <c r="AD20" s="255" t="s">
        <v>224</v>
      </c>
      <c r="AE20" s="236" t="s">
        <v>634</v>
      </c>
      <c r="AF20" s="236" t="s">
        <v>308</v>
      </c>
      <c r="AG20" s="237" t="s">
        <v>635</v>
      </c>
      <c r="AH20" s="237">
        <v>46022</v>
      </c>
      <c r="AI20" s="146"/>
      <c r="AJ20" s="223" t="s">
        <v>638</v>
      </c>
      <c r="AK20" s="144"/>
      <c r="AL20" s="278">
        <v>0</v>
      </c>
      <c r="AM20" s="278">
        <v>0</v>
      </c>
      <c r="AN20" s="277">
        <v>1</v>
      </c>
      <c r="AO20" s="278">
        <v>0</v>
      </c>
      <c r="AP20" s="278"/>
      <c r="AQ20" s="277" t="e">
        <f t="shared" si="1"/>
        <v>#DIV/0!</v>
      </c>
      <c r="AR20" s="278">
        <v>0</v>
      </c>
      <c r="AS20" s="278"/>
      <c r="AT20" s="277" t="e">
        <f t="shared" si="2"/>
        <v>#DIV/0!</v>
      </c>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c r="BV20" s="24"/>
      <c r="BW20" s="24"/>
      <c r="BX20" s="24"/>
      <c r="BY20" s="24"/>
      <c r="BZ20" s="24"/>
      <c r="CA20" s="24"/>
      <c r="CB20" s="24"/>
      <c r="CC20" s="24"/>
      <c r="CD20" s="24"/>
      <c r="CE20" s="24"/>
      <c r="CF20" s="24"/>
      <c r="CG20" s="24"/>
      <c r="CH20" s="24"/>
      <c r="CI20" s="24"/>
      <c r="CJ20" s="24"/>
      <c r="CK20" s="24"/>
      <c r="CL20" s="24"/>
      <c r="CM20" s="24"/>
      <c r="CN20" s="24"/>
      <c r="CO20" s="24"/>
      <c r="CP20" s="24"/>
      <c r="CQ20" s="24"/>
      <c r="CR20" s="24"/>
      <c r="CS20" s="24"/>
      <c r="CT20" s="24"/>
      <c r="CU20" s="24"/>
      <c r="CV20" s="24"/>
    </row>
    <row r="21" spans="1:100" x14ac:dyDescent="0.3">
      <c r="A21" s="26"/>
      <c r="B21" s="26"/>
      <c r="C21" s="26"/>
      <c r="D21" s="26"/>
      <c r="E21" s="7"/>
      <c r="F21" s="25"/>
      <c r="G21" s="7"/>
      <c r="H21" s="7"/>
      <c r="I21" s="7"/>
      <c r="J21" s="7"/>
      <c r="K21" s="7"/>
      <c r="L21" s="7"/>
      <c r="M21" s="7"/>
      <c r="N21" s="7"/>
      <c r="O21" s="25"/>
      <c r="P21" s="14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row>
    <row r="22" spans="1:100" x14ac:dyDescent="0.3">
      <c r="A22" s="26"/>
      <c r="B22" s="26"/>
      <c r="C22" s="26"/>
      <c r="D22" s="26"/>
      <c r="E22" s="7"/>
      <c r="F22" s="25"/>
      <c r="G22" s="7"/>
      <c r="H22" s="7"/>
      <c r="I22" s="7"/>
      <c r="J22" s="7"/>
      <c r="K22" s="7"/>
      <c r="L22" s="7"/>
      <c r="M22" s="7"/>
      <c r="N22" s="7"/>
      <c r="O22" s="25"/>
      <c r="P22" s="14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row>
    <row r="23" spans="1:100" x14ac:dyDescent="0.3">
      <c r="A23" s="26"/>
      <c r="B23" s="26"/>
      <c r="C23" s="26"/>
      <c r="D23" s="26"/>
      <c r="E23" s="7"/>
      <c r="F23" s="25"/>
      <c r="G23" s="7"/>
      <c r="H23" s="7"/>
      <c r="I23" s="7"/>
      <c r="J23" s="7"/>
      <c r="K23" s="7"/>
      <c r="L23" s="7"/>
      <c r="M23" s="7"/>
      <c r="N23" s="7"/>
      <c r="O23" s="25"/>
      <c r="P23" s="14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row>
    <row r="24" spans="1:100" x14ac:dyDescent="0.3">
      <c r="A24" s="26"/>
      <c r="B24" s="26"/>
      <c r="C24" s="26"/>
      <c r="D24" s="26"/>
      <c r="E24" s="7"/>
      <c r="F24" s="25"/>
      <c r="G24" s="7"/>
      <c r="H24" s="7"/>
      <c r="I24" s="7"/>
      <c r="J24" s="7"/>
      <c r="K24" s="7"/>
      <c r="L24" s="7"/>
      <c r="M24" s="7"/>
      <c r="N24" s="7"/>
      <c r="O24" s="25"/>
      <c r="P24" s="14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row>
    <row r="25" spans="1:100" x14ac:dyDescent="0.3">
      <c r="A25" s="26"/>
      <c r="B25" s="26"/>
      <c r="C25" s="26"/>
      <c r="D25" s="26"/>
      <c r="E25" s="7"/>
      <c r="F25" s="25"/>
      <c r="G25" s="7"/>
      <c r="H25" s="7"/>
      <c r="I25" s="7"/>
      <c r="J25" s="7"/>
      <c r="K25" s="7"/>
      <c r="L25" s="7"/>
      <c r="M25" s="7"/>
      <c r="N25" s="7"/>
      <c r="O25" s="25"/>
      <c r="P25" s="14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row>
    <row r="26" spans="1:100" x14ac:dyDescent="0.3">
      <c r="A26" s="26"/>
      <c r="B26" s="26"/>
      <c r="C26" s="26"/>
      <c r="D26" s="26"/>
      <c r="E26" s="7"/>
      <c r="F26" s="25"/>
      <c r="G26" s="7"/>
      <c r="H26" s="7"/>
      <c r="I26" s="7"/>
      <c r="J26" s="7"/>
      <c r="K26" s="7"/>
      <c r="L26" s="7"/>
      <c r="M26" s="7"/>
      <c r="N26" s="7"/>
      <c r="O26" s="25"/>
      <c r="P26" s="14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row>
    <row r="27" spans="1:100" x14ac:dyDescent="0.3">
      <c r="A27" s="26"/>
      <c r="B27" s="26"/>
      <c r="C27" s="26"/>
      <c r="D27" s="26"/>
      <c r="E27" s="7"/>
      <c r="F27" s="25"/>
      <c r="G27" s="7"/>
      <c r="H27" s="7"/>
      <c r="I27" s="7"/>
      <c r="J27" s="7"/>
      <c r="K27" s="7"/>
      <c r="L27" s="7"/>
      <c r="M27" s="7"/>
      <c r="N27" s="7"/>
      <c r="O27" s="25"/>
      <c r="P27" s="14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row>
    <row r="28" spans="1:100" x14ac:dyDescent="0.3">
      <c r="A28" s="26"/>
      <c r="B28" s="26"/>
      <c r="C28" s="26"/>
      <c r="D28" s="26"/>
      <c r="E28" s="7"/>
      <c r="F28" s="25"/>
      <c r="G28" s="7"/>
      <c r="H28" s="7"/>
      <c r="I28" s="7"/>
      <c r="J28" s="7"/>
      <c r="K28" s="7"/>
      <c r="L28" s="7"/>
      <c r="M28" s="7"/>
      <c r="N28" s="7"/>
      <c r="O28" s="25"/>
      <c r="P28" s="14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row>
    <row r="29" spans="1:100" x14ac:dyDescent="0.3">
      <c r="A29" s="26"/>
      <c r="B29" s="26"/>
      <c r="C29" s="26"/>
      <c r="D29" s="26"/>
      <c r="E29" s="7"/>
      <c r="F29" s="25"/>
      <c r="G29" s="7"/>
      <c r="H29" s="7"/>
      <c r="I29" s="7"/>
      <c r="J29" s="7"/>
      <c r="K29" s="7"/>
      <c r="L29" s="7"/>
      <c r="M29" s="7"/>
      <c r="N29" s="7"/>
      <c r="O29" s="25"/>
      <c r="P29" s="14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row>
    <row r="30" spans="1:100" x14ac:dyDescent="0.3">
      <c r="A30" s="26"/>
      <c r="B30" s="26"/>
      <c r="C30" s="26"/>
      <c r="D30" s="26"/>
      <c r="E30" s="7"/>
      <c r="F30" s="25"/>
      <c r="G30" s="7"/>
      <c r="H30" s="7"/>
      <c r="I30" s="7"/>
      <c r="J30" s="7"/>
      <c r="K30" s="7"/>
      <c r="L30" s="7"/>
      <c r="M30" s="7"/>
      <c r="N30" s="7"/>
      <c r="O30" s="25"/>
      <c r="P30" s="14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row>
    <row r="31" spans="1:100" x14ac:dyDescent="0.3">
      <c r="A31" s="26"/>
      <c r="B31" s="26"/>
      <c r="C31" s="26"/>
      <c r="D31" s="26"/>
      <c r="E31" s="7"/>
      <c r="F31" s="25"/>
      <c r="G31" s="7"/>
      <c r="H31" s="7"/>
      <c r="I31" s="7"/>
      <c r="J31" s="7"/>
      <c r="K31" s="7"/>
      <c r="L31" s="7"/>
      <c r="M31" s="7"/>
      <c r="N31" s="7"/>
      <c r="O31" s="25"/>
      <c r="P31" s="14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row>
    <row r="32" spans="1:100" x14ac:dyDescent="0.3">
      <c r="A32" s="26"/>
      <c r="B32" s="26"/>
      <c r="C32" s="26"/>
      <c r="D32" s="26"/>
      <c r="E32" s="7"/>
      <c r="F32" s="25"/>
      <c r="G32" s="7"/>
      <c r="H32" s="7"/>
      <c r="I32" s="7"/>
      <c r="J32" s="7"/>
      <c r="K32" s="7"/>
      <c r="L32" s="7"/>
      <c r="M32" s="7"/>
      <c r="N32" s="7"/>
      <c r="O32" s="25"/>
      <c r="P32" s="14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row>
    <row r="33" spans="1:46" x14ac:dyDescent="0.3">
      <c r="A33" s="26"/>
      <c r="B33" s="26"/>
      <c r="C33" s="26"/>
      <c r="D33" s="26"/>
      <c r="E33" s="7"/>
      <c r="F33" s="25"/>
      <c r="G33" s="7"/>
      <c r="H33" s="7"/>
      <c r="I33" s="7"/>
      <c r="J33" s="7"/>
      <c r="K33" s="7"/>
      <c r="L33" s="7"/>
      <c r="M33" s="7"/>
      <c r="N33" s="7"/>
      <c r="O33" s="25"/>
      <c r="P33" s="14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row>
    <row r="34" spans="1:46" x14ac:dyDescent="0.3">
      <c r="A34" s="26"/>
      <c r="B34" s="26"/>
      <c r="C34" s="26"/>
      <c r="D34" s="26"/>
      <c r="E34" s="7"/>
      <c r="F34" s="25"/>
      <c r="G34" s="7"/>
      <c r="H34" s="7"/>
      <c r="I34" s="7"/>
      <c r="J34" s="7"/>
      <c r="K34" s="7"/>
      <c r="L34" s="7"/>
      <c r="M34" s="7"/>
      <c r="N34" s="7"/>
      <c r="O34" s="25"/>
      <c r="P34" s="14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row>
    <row r="35" spans="1:46" x14ac:dyDescent="0.3">
      <c r="A35" s="26"/>
      <c r="B35" s="26"/>
      <c r="C35" s="26"/>
      <c r="D35" s="26"/>
      <c r="E35" s="7"/>
      <c r="F35" s="25"/>
      <c r="G35" s="7"/>
      <c r="H35" s="7"/>
      <c r="I35" s="7"/>
      <c r="J35" s="7"/>
      <c r="K35" s="7"/>
      <c r="L35" s="7"/>
      <c r="M35" s="7"/>
      <c r="N35" s="7"/>
      <c r="O35" s="25"/>
      <c r="P35" s="14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row>
    <row r="36" spans="1:46" x14ac:dyDescent="0.3">
      <c r="A36" s="26"/>
      <c r="B36" s="26"/>
      <c r="C36" s="26"/>
      <c r="D36" s="26"/>
      <c r="E36" s="7"/>
      <c r="F36" s="25"/>
      <c r="G36" s="7"/>
      <c r="H36" s="7"/>
      <c r="I36" s="7"/>
      <c r="J36" s="7"/>
      <c r="K36" s="7"/>
      <c r="L36" s="7"/>
      <c r="M36" s="7"/>
      <c r="N36" s="7"/>
      <c r="O36" s="25"/>
      <c r="P36" s="14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row>
    <row r="37" spans="1:46" x14ac:dyDescent="0.3">
      <c r="A37" s="26"/>
      <c r="B37" s="26"/>
      <c r="C37" s="26"/>
      <c r="D37" s="26"/>
      <c r="E37" s="7"/>
      <c r="F37" s="25"/>
      <c r="G37" s="7"/>
      <c r="H37" s="7"/>
      <c r="I37" s="7"/>
      <c r="J37" s="7"/>
      <c r="K37" s="7"/>
      <c r="L37" s="7"/>
      <c r="M37" s="7"/>
      <c r="N37" s="7"/>
      <c r="O37" s="25"/>
      <c r="P37" s="14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row>
    <row r="38" spans="1:46" x14ac:dyDescent="0.3">
      <c r="A38" s="26"/>
      <c r="B38" s="26"/>
      <c r="C38" s="26"/>
      <c r="D38" s="26"/>
      <c r="E38" s="7"/>
      <c r="F38" s="25"/>
      <c r="G38" s="7"/>
      <c r="H38" s="7"/>
      <c r="I38" s="7"/>
      <c r="J38" s="7"/>
      <c r="K38" s="7"/>
      <c r="L38" s="7"/>
      <c r="M38" s="7"/>
      <c r="N38" s="7"/>
      <c r="O38" s="25"/>
      <c r="P38" s="14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row>
    <row r="39" spans="1:46" x14ac:dyDescent="0.3">
      <c r="A39" s="26"/>
      <c r="B39" s="26"/>
      <c r="C39" s="26"/>
      <c r="D39" s="26"/>
      <c r="E39" s="7"/>
      <c r="F39" s="25"/>
      <c r="G39" s="7"/>
      <c r="H39" s="7"/>
      <c r="I39" s="7"/>
      <c r="J39" s="7"/>
      <c r="K39" s="7"/>
      <c r="L39" s="7"/>
      <c r="M39" s="7"/>
      <c r="N39" s="7"/>
      <c r="O39" s="25"/>
      <c r="P39" s="14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row>
    <row r="40" spans="1:46" x14ac:dyDescent="0.3">
      <c r="A40" s="26"/>
      <c r="B40" s="26"/>
      <c r="C40" s="26"/>
      <c r="D40" s="26"/>
      <c r="E40" s="7"/>
      <c r="F40" s="25"/>
      <c r="G40" s="7"/>
      <c r="H40" s="7"/>
      <c r="I40" s="7"/>
      <c r="J40" s="7"/>
      <c r="K40" s="7"/>
      <c r="L40" s="7"/>
      <c r="M40" s="7"/>
      <c r="N40" s="7"/>
      <c r="O40" s="25"/>
      <c r="P40" s="14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row>
    <row r="41" spans="1:46" x14ac:dyDescent="0.3">
      <c r="A41" s="26"/>
      <c r="B41" s="26"/>
      <c r="C41" s="26"/>
      <c r="D41" s="26"/>
      <c r="E41" s="7"/>
      <c r="F41" s="25"/>
      <c r="G41" s="7"/>
      <c r="H41" s="7"/>
      <c r="I41" s="7"/>
      <c r="J41" s="7"/>
      <c r="K41" s="7"/>
      <c r="L41" s="7"/>
      <c r="M41" s="7"/>
      <c r="N41" s="7"/>
      <c r="O41" s="25"/>
      <c r="P41" s="14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row>
    <row r="42" spans="1:46" x14ac:dyDescent="0.3">
      <c r="A42" s="26"/>
      <c r="B42" s="26"/>
      <c r="C42" s="26"/>
      <c r="D42" s="26"/>
      <c r="E42" s="7"/>
      <c r="F42" s="25"/>
      <c r="G42" s="7"/>
      <c r="H42" s="7"/>
      <c r="I42" s="7"/>
      <c r="J42" s="7"/>
      <c r="K42" s="7"/>
      <c r="L42" s="7"/>
      <c r="M42" s="7"/>
      <c r="N42" s="7"/>
      <c r="O42" s="25"/>
      <c r="P42" s="14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row>
    <row r="43" spans="1:46" x14ac:dyDescent="0.3">
      <c r="A43" s="26"/>
      <c r="B43" s="26"/>
      <c r="C43" s="26"/>
      <c r="D43" s="26"/>
      <c r="E43" s="7"/>
      <c r="F43" s="25"/>
      <c r="G43" s="7"/>
      <c r="H43" s="7"/>
      <c r="I43" s="7"/>
      <c r="J43" s="7"/>
      <c r="K43" s="7"/>
      <c r="L43" s="7"/>
      <c r="M43" s="7"/>
      <c r="N43" s="7"/>
      <c r="O43" s="25"/>
      <c r="P43" s="14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row>
    <row r="44" spans="1:46" x14ac:dyDescent="0.3">
      <c r="A44" s="26"/>
      <c r="B44" s="26"/>
      <c r="C44" s="26"/>
      <c r="D44" s="26"/>
      <c r="E44" s="7"/>
      <c r="F44" s="25"/>
      <c r="G44" s="7"/>
      <c r="H44" s="7"/>
      <c r="I44" s="7"/>
      <c r="J44" s="7"/>
      <c r="K44" s="7"/>
      <c r="L44" s="7"/>
      <c r="M44" s="7"/>
      <c r="N44" s="7"/>
      <c r="O44" s="25"/>
      <c r="P44" s="14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row>
    <row r="45" spans="1:46" x14ac:dyDescent="0.3">
      <c r="A45" s="26"/>
      <c r="B45" s="26"/>
      <c r="C45" s="26"/>
      <c r="D45" s="26"/>
      <c r="E45" s="7"/>
      <c r="F45" s="25"/>
      <c r="G45" s="7"/>
      <c r="H45" s="7"/>
      <c r="I45" s="7"/>
      <c r="J45" s="7"/>
      <c r="K45" s="7"/>
      <c r="L45" s="7"/>
      <c r="M45" s="7"/>
      <c r="N45" s="7"/>
      <c r="O45" s="25"/>
      <c r="P45" s="14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row>
  </sheetData>
  <dataConsolidate/>
  <mergeCells count="114">
    <mergeCell ref="K18:K20"/>
    <mergeCell ref="L18:L20"/>
    <mergeCell ref="M18:M20"/>
    <mergeCell ref="N18:N20"/>
    <mergeCell ref="F18:F20"/>
    <mergeCell ref="G18:G20"/>
    <mergeCell ref="H18:H20"/>
    <mergeCell ref="I18:I20"/>
    <mergeCell ref="J18:J20"/>
    <mergeCell ref="A18:A20"/>
    <mergeCell ref="B18:B20"/>
    <mergeCell ref="C18:C20"/>
    <mergeCell ref="D18:D20"/>
    <mergeCell ref="E18:E20"/>
    <mergeCell ref="AL8:AT8"/>
    <mergeCell ref="AL9:AN10"/>
    <mergeCell ref="AO9:AQ10"/>
    <mergeCell ref="AR9:AT10"/>
    <mergeCell ref="A8:B8"/>
    <mergeCell ref="C8:N8"/>
    <mergeCell ref="AD12:AD14"/>
    <mergeCell ref="AK10:AK11"/>
    <mergeCell ref="A12:A16"/>
    <mergeCell ref="B12:B16"/>
    <mergeCell ref="C12:C16"/>
    <mergeCell ref="D12:D16"/>
    <mergeCell ref="E12:E16"/>
    <mergeCell ref="F12:F16"/>
    <mergeCell ref="G12:G16"/>
    <mergeCell ref="N12:N16"/>
    <mergeCell ref="H12:H16"/>
    <mergeCell ref="I12:I16"/>
    <mergeCell ref="J12:J16"/>
    <mergeCell ref="AJ1:AK1"/>
    <mergeCell ref="AJ2:AK2"/>
    <mergeCell ref="AJ3:AK3"/>
    <mergeCell ref="AJ4:AK4"/>
    <mergeCell ref="AJ10:AJ11"/>
    <mergeCell ref="A6:B6"/>
    <mergeCell ref="C6:N6"/>
    <mergeCell ref="O6:Q6"/>
    <mergeCell ref="AE9:AK9"/>
    <mergeCell ref="A10:A11"/>
    <mergeCell ref="B10:B11"/>
    <mergeCell ref="C10:C11"/>
    <mergeCell ref="D10:D11"/>
    <mergeCell ref="E10:E11"/>
    <mergeCell ref="K10:K11"/>
    <mergeCell ref="A9:G9"/>
    <mergeCell ref="H9:N9"/>
    <mergeCell ref="O9:W9"/>
    <mergeCell ref="X9:AD9"/>
    <mergeCell ref="F10:F11"/>
    <mergeCell ref="G10:G11"/>
    <mergeCell ref="H10:H11"/>
    <mergeCell ref="I10:I11"/>
    <mergeCell ref="L10:L11"/>
    <mergeCell ref="A1:D4"/>
    <mergeCell ref="E1:AI4"/>
    <mergeCell ref="A7:B7"/>
    <mergeCell ref="C7:N7"/>
    <mergeCell ref="M10:M11"/>
    <mergeCell ref="N10:N11"/>
    <mergeCell ref="O10:O11"/>
    <mergeCell ref="P10:P11"/>
    <mergeCell ref="J10:J11"/>
    <mergeCell ref="Q10:Q11"/>
    <mergeCell ref="AI10:AI11"/>
    <mergeCell ref="R10:W10"/>
    <mergeCell ref="X10:X11"/>
    <mergeCell ref="Y10:Y11"/>
    <mergeCell ref="Z10:Z11"/>
    <mergeCell ref="AA10:AA11"/>
    <mergeCell ref="AC10:AC11"/>
    <mergeCell ref="AD10:AD11"/>
    <mergeCell ref="AE10:AE11"/>
    <mergeCell ref="AF10:AF11"/>
    <mergeCell ref="AG10:AG11"/>
    <mergeCell ref="AH10:AH11"/>
    <mergeCell ref="AB10:AB11"/>
    <mergeCell ref="K12:K16"/>
    <mergeCell ref="L12:L16"/>
    <mergeCell ref="M12:M16"/>
    <mergeCell ref="AD15:AD16"/>
    <mergeCell ref="O15:O16"/>
    <mergeCell ref="P15:P16"/>
    <mergeCell ref="Q15:Q16"/>
    <mergeCell ref="R15:R16"/>
    <mergeCell ref="AB15:AB16"/>
    <mergeCell ref="AC15:AC16"/>
    <mergeCell ref="V15:V16"/>
    <mergeCell ref="W15:W16"/>
    <mergeCell ref="Y15:Y16"/>
    <mergeCell ref="Z15:Z16"/>
    <mergeCell ref="AA15:AA16"/>
    <mergeCell ref="X15:X16"/>
    <mergeCell ref="S15:S16"/>
    <mergeCell ref="T15:T16"/>
    <mergeCell ref="U15:U16"/>
    <mergeCell ref="AC12:AC14"/>
    <mergeCell ref="O12:O14"/>
    <mergeCell ref="P12:P14"/>
    <mergeCell ref="Q12:Q14"/>
    <mergeCell ref="W12:W14"/>
    <mergeCell ref="X12:X14"/>
    <mergeCell ref="Y12:Y14"/>
    <mergeCell ref="Z12:Z14"/>
    <mergeCell ref="AA12:AA14"/>
    <mergeCell ref="AB12:AB14"/>
    <mergeCell ref="R12:R14"/>
    <mergeCell ref="S12:S14"/>
    <mergeCell ref="T12:T14"/>
    <mergeCell ref="U12:U14"/>
    <mergeCell ref="V12:V14"/>
  </mergeCells>
  <conditionalFormatting sqref="H17:H19">
    <cfRule type="cellIs" dxfId="424" priority="27" operator="equal">
      <formula>"Media"</formula>
    </cfRule>
    <cfRule type="cellIs" dxfId="423" priority="28" operator="equal">
      <formula>"Baja"</formula>
    </cfRule>
    <cfRule type="cellIs" dxfId="422" priority="29" operator="equal">
      <formula>"Muy Baja"</formula>
    </cfRule>
    <cfRule type="cellIs" dxfId="421" priority="25" operator="equal">
      <formula>"Muy Alta"</formula>
    </cfRule>
    <cfRule type="cellIs" dxfId="420" priority="26" operator="equal">
      <formula>"Alta"</formula>
    </cfRule>
  </conditionalFormatting>
  <conditionalFormatting sqref="K12:K14">
    <cfRule type="containsText" dxfId="419" priority="83" operator="containsText" text="❌">
      <formula>NOT(ISERROR(SEARCH("❌",K12)))</formula>
    </cfRule>
  </conditionalFormatting>
  <conditionalFormatting sqref="K17:K20">
    <cfRule type="containsText" dxfId="418" priority="15" operator="containsText" text="❌">
      <formula>NOT(ISERROR(SEARCH("❌",K17)))</formula>
    </cfRule>
  </conditionalFormatting>
  <conditionalFormatting sqref="L12:L14">
    <cfRule type="cellIs" dxfId="417" priority="88" operator="equal">
      <formula>"Catastrófico"</formula>
    </cfRule>
    <cfRule type="cellIs" dxfId="416" priority="90" operator="equal">
      <formula>"Moderado"</formula>
    </cfRule>
    <cfRule type="cellIs" dxfId="415" priority="92" operator="equal">
      <formula>"Leve"</formula>
    </cfRule>
    <cfRule type="cellIs" dxfId="414" priority="91" operator="equal">
      <formula>"Menor"</formula>
    </cfRule>
    <cfRule type="cellIs" dxfId="413" priority="89" operator="equal">
      <formula>"Mayor"</formula>
    </cfRule>
  </conditionalFormatting>
  <conditionalFormatting sqref="L17:L19">
    <cfRule type="cellIs" dxfId="412" priority="20" operator="equal">
      <formula>"Catastrófico"</formula>
    </cfRule>
    <cfRule type="cellIs" dxfId="411" priority="21" operator="equal">
      <formula>"Mayor"</formula>
    </cfRule>
    <cfRule type="cellIs" dxfId="410" priority="22" operator="equal">
      <formula>"Moderado"</formula>
    </cfRule>
    <cfRule type="cellIs" dxfId="409" priority="23" operator="equal">
      <formula>"Menor"</formula>
    </cfRule>
    <cfRule type="cellIs" dxfId="408" priority="24" operator="equal">
      <formula>"Leve"</formula>
    </cfRule>
  </conditionalFormatting>
  <conditionalFormatting sqref="N17:N19">
    <cfRule type="cellIs" dxfId="407" priority="16" operator="equal">
      <formula>"Extremo"</formula>
    </cfRule>
    <cfRule type="cellIs" dxfId="406" priority="17" operator="equal">
      <formula>"Alto"</formula>
    </cfRule>
    <cfRule type="cellIs" dxfId="405" priority="18" operator="equal">
      <formula>"Moderado"</formula>
    </cfRule>
    <cfRule type="cellIs" dxfId="404" priority="19" operator="equal">
      <formula>"Bajo"</formula>
    </cfRule>
  </conditionalFormatting>
  <conditionalFormatting sqref="Y12 H12:H14">
    <cfRule type="cellIs" dxfId="403" priority="97" operator="equal">
      <formula>"Muy Baja"</formula>
    </cfRule>
    <cfRule type="cellIs" dxfId="402" priority="96" operator="equal">
      <formula>"Baja"</formula>
    </cfRule>
    <cfRule type="cellIs" dxfId="401" priority="95" operator="equal">
      <formula>"Media"</formula>
    </cfRule>
    <cfRule type="cellIs" dxfId="400" priority="94" operator="equal">
      <formula>"Alta"</formula>
    </cfRule>
    <cfRule type="cellIs" dxfId="399" priority="93" operator="equal">
      <formula>"Muy Alta"</formula>
    </cfRule>
  </conditionalFormatting>
  <conditionalFormatting sqref="Y15">
    <cfRule type="cellIs" dxfId="398" priority="73" operator="equal">
      <formula>"Muy Alta"</formula>
    </cfRule>
    <cfRule type="cellIs" dxfId="397" priority="74" operator="equal">
      <formula>"Alta"</formula>
    </cfRule>
    <cfRule type="cellIs" dxfId="396" priority="75" operator="equal">
      <formula>"Media"</formula>
    </cfRule>
    <cfRule type="cellIs" dxfId="395" priority="76" operator="equal">
      <formula>"Baja"</formula>
    </cfRule>
    <cfRule type="cellIs" dxfId="394" priority="77" operator="equal">
      <formula>"Muy Baja"</formula>
    </cfRule>
  </conditionalFormatting>
  <conditionalFormatting sqref="Y17:Y20">
    <cfRule type="cellIs" dxfId="393" priority="14" operator="equal">
      <formula>"Muy Baja"</formula>
    </cfRule>
    <cfRule type="cellIs" dxfId="392" priority="13" operator="equal">
      <formula>"Baja"</formula>
    </cfRule>
    <cfRule type="cellIs" dxfId="391" priority="12" operator="equal">
      <formula>"Media"</formula>
    </cfRule>
    <cfRule type="cellIs" dxfId="390" priority="11" operator="equal">
      <formula>"Alta"</formula>
    </cfRule>
    <cfRule type="cellIs" dxfId="389" priority="10" operator="equal">
      <formula>"Muy Alta"</formula>
    </cfRule>
  </conditionalFormatting>
  <conditionalFormatting sqref="AA12">
    <cfRule type="cellIs" dxfId="388" priority="78" operator="equal">
      <formula>"Catastrófico"</formula>
    </cfRule>
    <cfRule type="cellIs" dxfId="387" priority="79" operator="equal">
      <formula>"Mayor"</formula>
    </cfRule>
    <cfRule type="cellIs" dxfId="386" priority="80" operator="equal">
      <formula>"Moderado"</formula>
    </cfRule>
    <cfRule type="cellIs" dxfId="385" priority="81" operator="equal">
      <formula>"Menor"</formula>
    </cfRule>
    <cfRule type="cellIs" dxfId="384" priority="82" operator="equal">
      <formula>"Leve"</formula>
    </cfRule>
  </conditionalFormatting>
  <conditionalFormatting sqref="AA15">
    <cfRule type="cellIs" dxfId="383" priority="66" operator="equal">
      <formula>"Moderado"</formula>
    </cfRule>
    <cfRule type="cellIs" dxfId="382" priority="67" operator="equal">
      <formula>"Menor"</formula>
    </cfRule>
    <cfRule type="cellIs" dxfId="381" priority="68" operator="equal">
      <formula>"Leve"</formula>
    </cfRule>
    <cfRule type="cellIs" dxfId="380" priority="65" operator="equal">
      <formula>"Mayor"</formula>
    </cfRule>
    <cfRule type="cellIs" dxfId="379" priority="64" operator="equal">
      <formula>"Catastrófico"</formula>
    </cfRule>
  </conditionalFormatting>
  <conditionalFormatting sqref="AA17:AA20">
    <cfRule type="cellIs" dxfId="378" priority="2" operator="equal">
      <formula>"Mayor"</formula>
    </cfRule>
    <cfRule type="cellIs" dxfId="377" priority="3" operator="equal">
      <formula>"Moderado"</formula>
    </cfRule>
    <cfRule type="cellIs" dxfId="376" priority="4" operator="equal">
      <formula>"Menor"</formula>
    </cfRule>
    <cfRule type="cellIs" dxfId="375" priority="5" operator="equal">
      <formula>"Leve"</formula>
    </cfRule>
    <cfRule type="cellIs" dxfId="374" priority="1" operator="equal">
      <formula>"Catastrófico"</formula>
    </cfRule>
  </conditionalFormatting>
  <conditionalFormatting sqref="AC12 N12:N14">
    <cfRule type="cellIs" dxfId="373" priority="84" operator="equal">
      <formula>"Extremo"</formula>
    </cfRule>
    <cfRule type="cellIs" dxfId="372" priority="85" operator="equal">
      <formula>"Alto"</formula>
    </cfRule>
    <cfRule type="cellIs" dxfId="371" priority="86" operator="equal">
      <formula>"Moderado"</formula>
    </cfRule>
    <cfRule type="cellIs" dxfId="370" priority="87" operator="equal">
      <formula>"Bajo"</formula>
    </cfRule>
  </conditionalFormatting>
  <conditionalFormatting sqref="AC15">
    <cfRule type="cellIs" dxfId="369" priority="71" operator="equal">
      <formula>"Moderado"</formula>
    </cfRule>
    <cfRule type="cellIs" dxfId="368" priority="72" operator="equal">
      <formula>"Bajo"</formula>
    </cfRule>
    <cfRule type="cellIs" dxfId="367" priority="69" operator="equal">
      <formula>"Extremo"</formula>
    </cfRule>
    <cfRule type="cellIs" dxfId="366" priority="70" operator="equal">
      <formula>"Alto"</formula>
    </cfRule>
  </conditionalFormatting>
  <conditionalFormatting sqref="AC17:AC20">
    <cfRule type="cellIs" dxfId="365" priority="6" operator="equal">
      <formula>"Extremo"</formula>
    </cfRule>
    <cfRule type="cellIs" dxfId="364" priority="8" operator="equal">
      <formula>"Moderado"</formula>
    </cfRule>
    <cfRule type="cellIs" dxfId="363" priority="9" operator="equal">
      <formula>"Bajo"</formula>
    </cfRule>
    <cfRule type="cellIs" dxfId="362" priority="7" operator="equal">
      <formula>"Alto"</formula>
    </cfRule>
  </conditionalFormatting>
  <pageMargins left="0.7" right="0.7" top="0.75" bottom="0.75" header="0.3" footer="0.3"/>
  <pageSetup orientation="portrait" r:id="rId1"/>
  <ignoredErrors>
    <ignoredError sqref="E12 E17" unlockedFormula="1"/>
  </ignoredErrors>
  <drawing r:id="rId2"/>
  <extLst>
    <ext xmlns:x14="http://schemas.microsoft.com/office/spreadsheetml/2009/9/main" uri="{CCE6A557-97BC-4b89-ADB6-D9C93CAAB3DF}">
      <x14:dataValidations xmlns:xm="http://schemas.microsoft.com/office/excel/2006/main" count="11">
        <x14:dataValidation type="list" allowBlank="1" showInputMessage="1" showErrorMessage="1" xr:uid="{5CC7565A-98AA-CA49-B643-BD0664ED22DF}">
          <x14:formula1>
            <xm:f>'Tabla Valoración controles'!$D$4:$D$6</xm:f>
          </x14:formula1>
          <xm:sqref>R12 R17</xm:sqref>
        </x14:dataValidation>
        <x14:dataValidation type="list" allowBlank="1" showInputMessage="1" showErrorMessage="1" xr:uid="{B936AA6C-13D3-5A4F-8F92-13A5CE214310}">
          <x14:formula1>
            <xm:f>'Tabla Valoración controles'!$D$7:$D$8</xm:f>
          </x14:formula1>
          <xm:sqref>S12 S15 S17</xm:sqref>
        </x14:dataValidation>
        <x14:dataValidation type="list" allowBlank="1" showInputMessage="1" showErrorMessage="1" xr:uid="{F052C7BA-71B1-C746-9F45-2E3282353A9C}">
          <x14:formula1>
            <xm:f>'Tabla Valoración controles'!$D$9:$D$10</xm:f>
          </x14:formula1>
          <xm:sqref>U12 U15 U17</xm:sqref>
        </x14:dataValidation>
        <x14:dataValidation type="list" allowBlank="1" showInputMessage="1" showErrorMessage="1" xr:uid="{0E0D9DBF-0CD3-9448-9E95-56C3A98D823D}">
          <x14:formula1>
            <xm:f>'Tabla Valoración controles'!$D$11:$D$12</xm:f>
          </x14:formula1>
          <xm:sqref>V12 V15 V17</xm:sqref>
        </x14:dataValidation>
        <x14:dataValidation type="list" allowBlank="1" showInputMessage="1" showErrorMessage="1" xr:uid="{5C7B52E9-854A-8C44-B725-915F60F50BB7}">
          <x14:formula1>
            <xm:f>'Tabla Valoración controles'!$D$13:$D$14</xm:f>
          </x14:formula1>
          <xm:sqref>W12 W15 W17</xm:sqref>
        </x14:dataValidation>
        <x14:dataValidation type="list" allowBlank="1" showInputMessage="1" showErrorMessage="1" xr:uid="{A3759443-C3E9-5146-908D-4DF726B3FE0E}">
          <x14:formula1>
            <xm:f>'Opciones Tratamiento'!$B$13:$B$19</xm:f>
          </x14:formula1>
          <xm:sqref>F12:F14 F17</xm:sqref>
        </x14:dataValidation>
        <x14:dataValidation type="list" allowBlank="1" showInputMessage="1" showErrorMessage="1" xr:uid="{D15F303E-1504-3E4B-9F39-62B9FB3736BC}">
          <x14:formula1>
            <xm:f>'Opciones Tratamiento'!$E$2:$E$4</xm:f>
          </x14:formula1>
          <xm:sqref>B12:B14 B17</xm:sqref>
        </x14:dataValidation>
        <x14:dataValidation type="list" allowBlank="1" showInputMessage="1" showErrorMessage="1" xr:uid="{BD00BD23-112A-C94E-AC1C-483FE9A0094F}">
          <x14:formula1>
            <xm:f>'Opciones Tratamiento'!$B$2:$B$5</xm:f>
          </x14:formula1>
          <xm:sqref>AD12 AD15 AD17</xm:sqref>
        </x14:dataValidation>
        <x14:dataValidation type="list" allowBlank="1" showInputMessage="1" showErrorMessage="1" xr:uid="{C91D8079-8169-E24D-95A1-5051D156DA99}">
          <x14:formula1>
            <xm:f>'Tabla Impacto'!$F$210:$F$221</xm:f>
          </x14:formula1>
          <xm:sqref>J12:J14 J17</xm:sqref>
        </x14:dataValidation>
        <x14:dataValidation type="custom" allowBlank="1" showInputMessage="1" showErrorMessage="1" error="Recuerde que las acciones se generan bajo la medida de mitigar el riesgo" xr:uid="{D8D639F6-0A99-EE4F-A4DE-F0764BF75ABB}">
          <x14:formula1>
            <xm:f>IF(OR(AD12='Opciones Tratamiento'!$B$2,AD12='Opciones Tratamiento'!$B$3,AD12='Opciones Tratamiento'!$B$4),ISBLANK(AD12),ISTEXT(AD12))</xm:f>
          </x14:formula1>
          <xm:sqref>AI12:AI14 AI17</xm:sqref>
        </x14:dataValidation>
        <x14:dataValidation type="custom" allowBlank="1" showInputMessage="1" showErrorMessage="1" error="Recuerde que las acciones se generan bajo la medida de mitigar el riesgo" xr:uid="{F11C6804-4E7D-C34D-82FF-F68BEAE38D04}">
          <x14:formula1>
            <xm:f>IF(OR(AD12='Opciones Tratamiento'!$B$2,AD12='Opciones Tratamiento'!$B$3,AD12='Opciones Tratamiento'!$B$4),ISBLANK(AD12),ISTEXT(AD12))</xm:f>
          </x14:formula1>
          <xm:sqref>AJ12:AK14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14D35-A724-F04F-B46B-DB4EE04E7EC6}">
  <dimension ref="A1:CV48"/>
  <sheetViews>
    <sheetView zoomScaleNormal="100" workbookViewId="0">
      <selection activeCell="A6" sqref="A6:B6"/>
    </sheetView>
  </sheetViews>
  <sheetFormatPr baseColWidth="10" defaultColWidth="11.42578125" defaultRowHeight="16.5" x14ac:dyDescent="0.3"/>
  <cols>
    <col min="1" max="1" width="4" style="2" bestFit="1" customWidth="1"/>
    <col min="2" max="2" width="14.140625" style="2" customWidth="1"/>
    <col min="3" max="3" width="15.42578125" style="2" customWidth="1"/>
    <col min="4" max="4" width="25.85546875" style="2" customWidth="1"/>
    <col min="5" max="5" width="38.285156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23.140625" style="1" hidden="1" customWidth="1"/>
    <col min="12" max="12" width="17.42578125" style="1" customWidth="1"/>
    <col min="13" max="13" width="6.28515625" style="1" bestFit="1" customWidth="1"/>
    <col min="14" max="14" width="16" style="1" customWidth="1"/>
    <col min="15" max="15" width="5.85546875" style="5" customWidth="1"/>
    <col min="16" max="16" width="43.42578125" style="148"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46.28515625" style="1" customWidth="1"/>
    <col min="32" max="32" width="29.7109375" style="1" customWidth="1"/>
    <col min="33" max="34" width="14.42578125" style="1" customWidth="1"/>
    <col min="35" max="35" width="14.85546875" style="1" customWidth="1"/>
    <col min="36" max="36" width="25" style="1" customWidth="1"/>
    <col min="37" max="37" width="17.42578125" style="1" customWidth="1"/>
    <col min="38" max="16384" width="11.42578125" style="1"/>
  </cols>
  <sheetData>
    <row r="1" spans="1:100" ht="15" customHeight="1" x14ac:dyDescent="0.3">
      <c r="A1" s="470"/>
      <c r="B1" s="470"/>
      <c r="C1" s="470"/>
      <c r="D1" s="470"/>
      <c r="E1" s="471" t="s">
        <v>87</v>
      </c>
      <c r="F1" s="471"/>
      <c r="G1" s="471"/>
      <c r="H1" s="471"/>
      <c r="I1" s="471"/>
      <c r="J1" s="471"/>
      <c r="K1" s="471"/>
      <c r="L1" s="471"/>
      <c r="M1" s="471"/>
      <c r="N1" s="471"/>
      <c r="O1" s="471"/>
      <c r="P1" s="471"/>
      <c r="Q1" s="471"/>
      <c r="R1" s="471"/>
      <c r="S1" s="471"/>
      <c r="T1" s="471"/>
      <c r="U1" s="471"/>
      <c r="V1" s="471"/>
      <c r="W1" s="471"/>
      <c r="X1" s="471"/>
      <c r="Y1" s="471"/>
      <c r="Z1" s="471"/>
      <c r="AA1" s="471"/>
      <c r="AB1" s="471"/>
      <c r="AC1" s="471"/>
      <c r="AD1" s="471"/>
      <c r="AE1" s="471"/>
      <c r="AF1" s="471"/>
      <c r="AG1" s="471"/>
      <c r="AH1" s="471"/>
      <c r="AI1" s="471"/>
      <c r="AJ1" s="472" t="s">
        <v>240</v>
      </c>
      <c r="AK1" s="472"/>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row>
    <row r="2" spans="1:100" ht="15" customHeight="1" x14ac:dyDescent="0.3">
      <c r="A2" s="470"/>
      <c r="B2" s="470"/>
      <c r="C2" s="470"/>
      <c r="D2" s="470"/>
      <c r="E2" s="471"/>
      <c r="F2" s="471"/>
      <c r="G2" s="471"/>
      <c r="H2" s="471"/>
      <c r="I2" s="471"/>
      <c r="J2" s="471"/>
      <c r="K2" s="471"/>
      <c r="L2" s="471"/>
      <c r="M2" s="471"/>
      <c r="N2" s="471"/>
      <c r="O2" s="471"/>
      <c r="P2" s="471"/>
      <c r="Q2" s="471"/>
      <c r="R2" s="471"/>
      <c r="S2" s="471"/>
      <c r="T2" s="471"/>
      <c r="U2" s="471"/>
      <c r="V2" s="471"/>
      <c r="W2" s="471"/>
      <c r="X2" s="471"/>
      <c r="Y2" s="471"/>
      <c r="Z2" s="471"/>
      <c r="AA2" s="471"/>
      <c r="AB2" s="471"/>
      <c r="AC2" s="471"/>
      <c r="AD2" s="471"/>
      <c r="AE2" s="471"/>
      <c r="AF2" s="471"/>
      <c r="AG2" s="471"/>
      <c r="AH2" s="471"/>
      <c r="AI2" s="471"/>
      <c r="AJ2" s="473" t="s">
        <v>241</v>
      </c>
      <c r="AK2" s="474"/>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row>
    <row r="3" spans="1:100" ht="15" customHeight="1" x14ac:dyDescent="0.3">
      <c r="A3" s="470"/>
      <c r="B3" s="470"/>
      <c r="C3" s="470"/>
      <c r="D3" s="470"/>
      <c r="E3" s="471"/>
      <c r="F3" s="471"/>
      <c r="G3" s="471"/>
      <c r="H3" s="471"/>
      <c r="I3" s="471"/>
      <c r="J3" s="471"/>
      <c r="K3" s="471"/>
      <c r="L3" s="471"/>
      <c r="M3" s="471"/>
      <c r="N3" s="471"/>
      <c r="O3" s="471"/>
      <c r="P3" s="471"/>
      <c r="Q3" s="471"/>
      <c r="R3" s="471"/>
      <c r="S3" s="471"/>
      <c r="T3" s="471"/>
      <c r="U3" s="471"/>
      <c r="V3" s="471"/>
      <c r="W3" s="471"/>
      <c r="X3" s="471"/>
      <c r="Y3" s="471"/>
      <c r="Z3" s="471"/>
      <c r="AA3" s="471"/>
      <c r="AB3" s="471"/>
      <c r="AC3" s="471"/>
      <c r="AD3" s="471"/>
      <c r="AE3" s="471"/>
      <c r="AF3" s="471"/>
      <c r="AG3" s="471"/>
      <c r="AH3" s="471"/>
      <c r="AI3" s="471"/>
      <c r="AJ3" s="473" t="s">
        <v>242</v>
      </c>
      <c r="AK3" s="473"/>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row>
    <row r="4" spans="1:100" ht="15" customHeight="1" x14ac:dyDescent="0.3">
      <c r="A4" s="470"/>
      <c r="B4" s="470"/>
      <c r="C4" s="470"/>
      <c r="D4" s="470"/>
      <c r="E4" s="471"/>
      <c r="F4" s="471"/>
      <c r="G4" s="471"/>
      <c r="H4" s="471"/>
      <c r="I4" s="471"/>
      <c r="J4" s="471"/>
      <c r="K4" s="471"/>
      <c r="L4" s="471"/>
      <c r="M4" s="471"/>
      <c r="N4" s="471"/>
      <c r="O4" s="471"/>
      <c r="P4" s="471"/>
      <c r="Q4" s="471"/>
      <c r="R4" s="471"/>
      <c r="S4" s="471"/>
      <c r="T4" s="471"/>
      <c r="U4" s="471"/>
      <c r="V4" s="471"/>
      <c r="W4" s="471"/>
      <c r="X4" s="471"/>
      <c r="Y4" s="471"/>
      <c r="Z4" s="471"/>
      <c r="AA4" s="471"/>
      <c r="AB4" s="471"/>
      <c r="AC4" s="471"/>
      <c r="AD4" s="471"/>
      <c r="AE4" s="471"/>
      <c r="AF4" s="471"/>
      <c r="AG4" s="471"/>
      <c r="AH4" s="471"/>
      <c r="AI4" s="471"/>
      <c r="AJ4" s="472" t="s">
        <v>88</v>
      </c>
      <c r="AK4" s="472"/>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row>
    <row r="5" spans="1:100" ht="16.5" customHeight="1" x14ac:dyDescent="0.3">
      <c r="A5" s="217"/>
      <c r="B5" s="218"/>
      <c r="C5" s="217"/>
      <c r="D5" s="217"/>
      <c r="E5" s="219"/>
      <c r="F5" s="220"/>
      <c r="G5" s="219"/>
      <c r="H5" s="219"/>
      <c r="I5" s="219"/>
      <c r="J5" s="219"/>
      <c r="K5" s="219"/>
      <c r="L5" s="219"/>
      <c r="M5" s="219"/>
      <c r="N5" s="219"/>
      <c r="O5" s="220"/>
      <c r="P5" s="221"/>
      <c r="Q5" s="219"/>
      <c r="R5" s="219"/>
      <c r="S5" s="219"/>
      <c r="T5" s="219"/>
      <c r="U5" s="219"/>
      <c r="V5" s="219"/>
      <c r="W5" s="219"/>
      <c r="X5" s="219"/>
      <c r="Y5" s="219"/>
      <c r="Z5" s="219"/>
      <c r="AA5" s="219"/>
      <c r="AB5" s="219"/>
      <c r="AC5" s="219"/>
      <c r="AD5" s="219"/>
      <c r="AE5" s="219"/>
      <c r="AF5" s="219"/>
      <c r="AG5" s="219"/>
      <c r="AH5" s="219"/>
      <c r="AI5" s="219"/>
      <c r="AJ5" s="219"/>
      <c r="AK5" s="219"/>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row>
    <row r="6" spans="1:100" ht="26.25" customHeight="1" x14ac:dyDescent="0.3">
      <c r="A6" s="467" t="s">
        <v>89</v>
      </c>
      <c r="B6" s="467"/>
      <c r="C6" s="469" t="s">
        <v>310</v>
      </c>
      <c r="D6" s="469"/>
      <c r="E6" s="469"/>
      <c r="F6" s="469"/>
      <c r="G6" s="469"/>
      <c r="H6" s="469"/>
      <c r="I6" s="469"/>
      <c r="J6" s="469"/>
      <c r="K6" s="469"/>
      <c r="L6" s="469"/>
      <c r="M6" s="469"/>
      <c r="N6" s="469"/>
      <c r="O6" s="475"/>
      <c r="P6" s="475"/>
      <c r="Q6" s="475"/>
      <c r="R6" s="219"/>
      <c r="S6" s="219"/>
      <c r="T6" s="219"/>
      <c r="U6" s="219"/>
      <c r="V6" s="219"/>
      <c r="W6" s="219"/>
      <c r="X6" s="219"/>
      <c r="Y6" s="219"/>
      <c r="Z6" s="219"/>
      <c r="AA6" s="219"/>
      <c r="AB6" s="219"/>
      <c r="AC6" s="219"/>
      <c r="AD6" s="219"/>
      <c r="AE6" s="219"/>
      <c r="AF6" s="219"/>
      <c r="AG6" s="219"/>
      <c r="AH6" s="219"/>
      <c r="AI6" s="219"/>
      <c r="AJ6" s="219"/>
      <c r="AK6" s="219"/>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row>
    <row r="7" spans="1:100" ht="62.1" customHeight="1" x14ac:dyDescent="0.3">
      <c r="A7" s="467" t="s">
        <v>90</v>
      </c>
      <c r="B7" s="467"/>
      <c r="C7" s="468" t="s">
        <v>259</v>
      </c>
      <c r="D7" s="468"/>
      <c r="E7" s="468"/>
      <c r="F7" s="468"/>
      <c r="G7" s="468"/>
      <c r="H7" s="468"/>
      <c r="I7" s="468"/>
      <c r="J7" s="468"/>
      <c r="K7" s="468"/>
      <c r="L7" s="468"/>
      <c r="M7" s="468"/>
      <c r="N7" s="468"/>
      <c r="O7" s="220"/>
      <c r="P7" s="221"/>
      <c r="Q7" s="219"/>
      <c r="R7" s="219"/>
      <c r="S7" s="219"/>
      <c r="T7" s="219"/>
      <c r="U7" s="219"/>
      <c r="V7" s="219"/>
      <c r="W7" s="219"/>
      <c r="X7" s="219"/>
      <c r="Y7" s="219"/>
      <c r="Z7" s="219"/>
      <c r="AA7" s="219"/>
      <c r="AB7" s="219"/>
      <c r="AC7" s="219"/>
      <c r="AD7" s="219"/>
      <c r="AE7" s="219"/>
      <c r="AF7" s="219"/>
      <c r="AG7" s="219"/>
      <c r="AH7" s="219"/>
      <c r="AI7" s="219"/>
      <c r="AJ7" s="219"/>
      <c r="AK7" s="219"/>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row>
    <row r="8" spans="1:100" ht="52.5" customHeight="1" x14ac:dyDescent="0.3">
      <c r="A8" s="467" t="s">
        <v>91</v>
      </c>
      <c r="B8" s="467"/>
      <c r="C8" s="468" t="s">
        <v>260</v>
      </c>
      <c r="D8" s="469"/>
      <c r="E8" s="469"/>
      <c r="F8" s="469"/>
      <c r="G8" s="469"/>
      <c r="H8" s="469"/>
      <c r="I8" s="469"/>
      <c r="J8" s="469"/>
      <c r="K8" s="469"/>
      <c r="L8" s="469"/>
      <c r="M8" s="469"/>
      <c r="N8" s="469"/>
      <c r="O8" s="220"/>
      <c r="P8" s="221"/>
      <c r="Q8" s="219"/>
      <c r="R8" s="219"/>
      <c r="S8" s="219"/>
      <c r="T8" s="219"/>
      <c r="U8" s="219"/>
      <c r="V8" s="219"/>
      <c r="W8" s="219"/>
      <c r="X8" s="219"/>
      <c r="Y8" s="219"/>
      <c r="Z8" s="219"/>
      <c r="AA8" s="219"/>
      <c r="AB8" s="219"/>
      <c r="AC8" s="219"/>
      <c r="AD8" s="219"/>
      <c r="AE8" s="219"/>
      <c r="AF8" s="219"/>
      <c r="AG8" s="219"/>
      <c r="AH8" s="219"/>
      <c r="AI8" s="219"/>
      <c r="AJ8" s="219"/>
      <c r="AK8" s="219"/>
      <c r="AL8" s="422" t="s">
        <v>623</v>
      </c>
      <c r="AM8" s="422"/>
      <c r="AN8" s="422"/>
      <c r="AO8" s="422"/>
      <c r="AP8" s="422"/>
      <c r="AQ8" s="422"/>
      <c r="AR8" s="422"/>
      <c r="AS8" s="422"/>
      <c r="AT8" s="422"/>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row>
    <row r="9" spans="1:100" x14ac:dyDescent="0.3">
      <c r="A9" s="466" t="s">
        <v>92</v>
      </c>
      <c r="B9" s="466"/>
      <c r="C9" s="466"/>
      <c r="D9" s="466"/>
      <c r="E9" s="466"/>
      <c r="F9" s="466"/>
      <c r="G9" s="466"/>
      <c r="H9" s="466" t="s">
        <v>93</v>
      </c>
      <c r="I9" s="466"/>
      <c r="J9" s="466"/>
      <c r="K9" s="466"/>
      <c r="L9" s="466"/>
      <c r="M9" s="466"/>
      <c r="N9" s="466"/>
      <c r="O9" s="466" t="s">
        <v>94</v>
      </c>
      <c r="P9" s="466"/>
      <c r="Q9" s="466"/>
      <c r="R9" s="466"/>
      <c r="S9" s="466"/>
      <c r="T9" s="466"/>
      <c r="U9" s="466"/>
      <c r="V9" s="466"/>
      <c r="W9" s="466"/>
      <c r="X9" s="466" t="s">
        <v>95</v>
      </c>
      <c r="Y9" s="466"/>
      <c r="Z9" s="466"/>
      <c r="AA9" s="466"/>
      <c r="AB9" s="466"/>
      <c r="AC9" s="466"/>
      <c r="AD9" s="466"/>
      <c r="AE9" s="466" t="s">
        <v>96</v>
      </c>
      <c r="AF9" s="466"/>
      <c r="AG9" s="466"/>
      <c r="AH9" s="466"/>
      <c r="AI9" s="466"/>
      <c r="AJ9" s="466"/>
      <c r="AK9" s="466"/>
      <c r="AL9" s="430" t="s">
        <v>620</v>
      </c>
      <c r="AM9" s="430"/>
      <c r="AN9" s="430"/>
      <c r="AO9" s="431" t="s">
        <v>621</v>
      </c>
      <c r="AP9" s="431"/>
      <c r="AQ9" s="431"/>
      <c r="AR9" s="431" t="s">
        <v>622</v>
      </c>
      <c r="AS9" s="431"/>
      <c r="AT9" s="431"/>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row>
    <row r="10" spans="1:100" ht="16.5" customHeight="1" x14ac:dyDescent="0.3">
      <c r="A10" s="477" t="s">
        <v>97</v>
      </c>
      <c r="B10" s="466" t="s">
        <v>22</v>
      </c>
      <c r="C10" s="465" t="s">
        <v>24</v>
      </c>
      <c r="D10" s="465" t="s">
        <v>26</v>
      </c>
      <c r="E10" s="466" t="s">
        <v>28</v>
      </c>
      <c r="F10" s="465" t="s">
        <v>30</v>
      </c>
      <c r="G10" s="465" t="s">
        <v>98</v>
      </c>
      <c r="H10" s="465" t="s">
        <v>99</v>
      </c>
      <c r="I10" s="466" t="s">
        <v>100</v>
      </c>
      <c r="J10" s="465" t="s">
        <v>101</v>
      </c>
      <c r="K10" s="465" t="s">
        <v>102</v>
      </c>
      <c r="L10" s="465" t="s">
        <v>103</v>
      </c>
      <c r="M10" s="466" t="s">
        <v>100</v>
      </c>
      <c r="N10" s="465" t="s">
        <v>36</v>
      </c>
      <c r="O10" s="476" t="s">
        <v>104</v>
      </c>
      <c r="P10" s="465" t="s">
        <v>38</v>
      </c>
      <c r="Q10" s="465" t="s">
        <v>40</v>
      </c>
      <c r="R10" s="465" t="s">
        <v>105</v>
      </c>
      <c r="S10" s="465"/>
      <c r="T10" s="465"/>
      <c r="U10" s="465"/>
      <c r="V10" s="465"/>
      <c r="W10" s="465"/>
      <c r="X10" s="476" t="s">
        <v>106</v>
      </c>
      <c r="Y10" s="476" t="s">
        <v>107</v>
      </c>
      <c r="Z10" s="476" t="s">
        <v>100</v>
      </c>
      <c r="AA10" s="476" t="s">
        <v>108</v>
      </c>
      <c r="AB10" s="476" t="s">
        <v>100</v>
      </c>
      <c r="AC10" s="476" t="s">
        <v>109</v>
      </c>
      <c r="AD10" s="476" t="s">
        <v>56</v>
      </c>
      <c r="AE10" s="465" t="s">
        <v>96</v>
      </c>
      <c r="AF10" s="465" t="s">
        <v>110</v>
      </c>
      <c r="AG10" s="465" t="s">
        <v>111</v>
      </c>
      <c r="AH10" s="465" t="s">
        <v>112</v>
      </c>
      <c r="AI10" s="465" t="s">
        <v>113</v>
      </c>
      <c r="AJ10" s="465" t="s">
        <v>114</v>
      </c>
      <c r="AK10" s="465" t="s">
        <v>60</v>
      </c>
      <c r="AL10" s="430"/>
      <c r="AM10" s="430"/>
      <c r="AN10" s="430"/>
      <c r="AO10" s="431"/>
      <c r="AP10" s="431"/>
      <c r="AQ10" s="431"/>
      <c r="AR10" s="431"/>
      <c r="AS10" s="431"/>
      <c r="AT10" s="431"/>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row>
    <row r="11" spans="1:100" s="4" customFormat="1" ht="94.5" customHeight="1" x14ac:dyDescent="0.25">
      <c r="A11" s="477"/>
      <c r="B11" s="466"/>
      <c r="C11" s="465"/>
      <c r="D11" s="465"/>
      <c r="E11" s="466"/>
      <c r="F11" s="465"/>
      <c r="G11" s="465"/>
      <c r="H11" s="465"/>
      <c r="I11" s="466"/>
      <c r="J11" s="465"/>
      <c r="K11" s="465"/>
      <c r="L11" s="466"/>
      <c r="M11" s="466"/>
      <c r="N11" s="465"/>
      <c r="O11" s="476"/>
      <c r="P11" s="465"/>
      <c r="Q11" s="465"/>
      <c r="R11" s="6" t="s">
        <v>115</v>
      </c>
      <c r="S11" s="6" t="s">
        <v>116</v>
      </c>
      <c r="T11" s="6" t="s">
        <v>117</v>
      </c>
      <c r="U11" s="6" t="s">
        <v>118</v>
      </c>
      <c r="V11" s="6" t="s">
        <v>119</v>
      </c>
      <c r="W11" s="6" t="s">
        <v>120</v>
      </c>
      <c r="X11" s="476"/>
      <c r="Y11" s="476"/>
      <c r="Z11" s="476"/>
      <c r="AA11" s="476"/>
      <c r="AB11" s="476"/>
      <c r="AC11" s="476"/>
      <c r="AD11" s="476"/>
      <c r="AE11" s="465"/>
      <c r="AF11" s="465"/>
      <c r="AG11" s="465"/>
      <c r="AH11" s="465"/>
      <c r="AI11" s="465"/>
      <c r="AJ11" s="465"/>
      <c r="AK11" s="465"/>
      <c r="AL11" s="280" t="s">
        <v>624</v>
      </c>
      <c r="AM11" s="280" t="s">
        <v>625</v>
      </c>
      <c r="AN11" s="281" t="s">
        <v>100</v>
      </c>
      <c r="AO11" s="280" t="s">
        <v>624</v>
      </c>
      <c r="AP11" s="280" t="s">
        <v>625</v>
      </c>
      <c r="AQ11" s="281" t="s">
        <v>100</v>
      </c>
      <c r="AR11" s="280" t="s">
        <v>624</v>
      </c>
      <c r="AS11" s="280" t="s">
        <v>625</v>
      </c>
      <c r="AT11" s="281" t="s">
        <v>100</v>
      </c>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V11" s="23"/>
    </row>
    <row r="12" spans="1:100" s="3" customFormat="1" ht="99.95" customHeight="1" x14ac:dyDescent="0.25">
      <c r="A12" s="461">
        <v>1</v>
      </c>
      <c r="B12" s="488" t="s">
        <v>246</v>
      </c>
      <c r="C12" s="488" t="s">
        <v>311</v>
      </c>
      <c r="D12" s="488" t="s">
        <v>312</v>
      </c>
      <c r="E12" s="489" t="str">
        <f>+IF(ISTEXT(D12)=TRUE,CONCATENATE(B12," por ",C12," debido a ",D12),"DILIGENCIE LAS CASILLAS ANTERIORES")</f>
        <v>Posibilidad de afectación Reputacional por falta de divulgación de los servicios prestados por Bomberos de Bucaramanga debido a inexistencia de una estrategia de comunicaciones dentro de la entidad</v>
      </c>
      <c r="F12" s="488" t="s">
        <v>229</v>
      </c>
      <c r="G12" s="485">
        <v>365</v>
      </c>
      <c r="H12" s="486" t="str">
        <f>IF(G12&lt;=0,"",IF(G12&lt;=2,"Muy Baja",IF(G12&lt;=24,"Baja",IF(G12&lt;=500,"Media",IF(G12&lt;=5000,"Alta","Muy Alta")))))</f>
        <v>Media</v>
      </c>
      <c r="I12" s="481">
        <f>IF(H12="","",IF(H12="Muy Baja",0.2,IF(H12="Baja",0.4,IF(H12="Media",0.6,IF(H12="Alta",0.8,IF(H12="Muy Alta",1,))))))</f>
        <v>0.6</v>
      </c>
      <c r="J12" s="487" t="s">
        <v>189</v>
      </c>
      <c r="K12" s="481" t="str">
        <f ca="1">IF(NOT(ISERROR(MATCH(J12,'Tabla Impacto'!$B$221:$B$223,0))),'Tabla Impacto'!$F$223&amp;"Por favor no seleccionar los criterios de impacto(Afectación Económica o presupuestal y Pérdida Reputacional)",J12)</f>
        <v xml:space="preserve">     El riesgo afecta la imagen de de la entidad con efecto publicitario sostenido a nivel de sector administrativo, nivel departamental o municipal</v>
      </c>
      <c r="L12" s="486" t="str">
        <f ca="1">IF(OR(K12='Tabla Impacto'!$C$11,K12='Tabla Impacto'!$D$11),"Leve",IF(OR(K12='Tabla Impacto'!$C$12,K12='Tabla Impacto'!$D$12),"Menor",IF(OR(K12='Tabla Impacto'!$C$13,K12='Tabla Impacto'!$D$13),"Moderado",IF(OR(K12='Tabla Impacto'!$C$14,K12='Tabla Impacto'!$D$14),"Mayor",IF(OR(K12='Tabla Impacto'!$C$15,K12='Tabla Impacto'!$D$15),"Catastrófico","")))))</f>
        <v>Mayor</v>
      </c>
      <c r="M12" s="481">
        <f ca="1">IF(L12="","",IF(L12="Leve",0.2,IF(L12="Menor",0.4,IF(L12="Moderado",0.6,IF(L12="Mayor",0.8,IF(L12="Catastrófico",1,))))))</f>
        <v>0.8</v>
      </c>
      <c r="N12" s="482" t="str">
        <f ca="1">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Alto</v>
      </c>
      <c r="O12" s="222">
        <v>1</v>
      </c>
      <c r="P12" s="254" t="s">
        <v>313</v>
      </c>
      <c r="Q12" s="246" t="str">
        <f>IF(OR(R12="Preventivo",R12="Detectivo"),"Probabilidad",IF(R12="Correctivo","Impacto",""))</f>
        <v>Probabilidad</v>
      </c>
      <c r="R12" s="255" t="s">
        <v>123</v>
      </c>
      <c r="S12" s="255" t="s">
        <v>124</v>
      </c>
      <c r="T12" s="256" t="str">
        <f>IF(AND(R12="Preventivo",S12="Automático"),"50%",IF(AND(R12="Preventivo",S12="Manual"),"40%",IF(AND(R12="Detectivo",S12="Automático"),"40%",IF(AND(R12="Detectivo",S12="Manual"),"30%",IF(AND(R12="Correctivo",S12="Automático"),"35%",IF(AND(R12="Correctivo",S12="Manual"),"25%",""))))))</f>
        <v>40%</v>
      </c>
      <c r="U12" s="255" t="s">
        <v>125</v>
      </c>
      <c r="V12" s="255" t="s">
        <v>126</v>
      </c>
      <c r="W12" s="255" t="s">
        <v>127</v>
      </c>
      <c r="X12" s="259">
        <f>IFERROR(IF(Q12="Probabilidad",(I12-(+I12*T12)),IF(Q12="Impacto",I12,"")),"")</f>
        <v>0.36</v>
      </c>
      <c r="Y12" s="260" t="str">
        <f>IFERROR(IF(X12="","",IF(X12&lt;=0.2,"Muy Baja",IF(X12&lt;=0.4,"Baja",IF(X12&lt;=0.6,"Media",IF(X12&lt;=0.8,"Alta","Muy Alta"))))),"")</f>
        <v>Baja</v>
      </c>
      <c r="Z12" s="256">
        <f>+X12</f>
        <v>0.36</v>
      </c>
      <c r="AA12" s="260" t="str">
        <f ca="1">IFERROR(IF(AB12="","",IF(AB12&lt;=0.2,"Leve",IF(AB12&lt;=0.4,"Menor",IF(AB12&lt;=0.6,"Moderado",IF(AB12&lt;=0.8,"Mayor","Catastrófico"))))),"")</f>
        <v>Mayor</v>
      </c>
      <c r="AB12" s="259">
        <f ca="1">IFERROR(IF(Q12="Impacto",(M12-(+M12*T12)),IF(Q12="Probabilidad",M12,"")),"")</f>
        <v>0.8</v>
      </c>
      <c r="AC12" s="257" t="str">
        <f ca="1">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Alto</v>
      </c>
      <c r="AD12" s="255" t="s">
        <v>128</v>
      </c>
      <c r="AE12" s="236" t="s">
        <v>314</v>
      </c>
      <c r="AF12" s="236" t="s">
        <v>315</v>
      </c>
      <c r="AG12" s="237">
        <v>45658</v>
      </c>
      <c r="AH12" s="237">
        <v>46022</v>
      </c>
      <c r="AI12" s="253">
        <v>45782</v>
      </c>
      <c r="AJ12" s="106" t="s">
        <v>569</v>
      </c>
      <c r="AK12" s="144"/>
      <c r="AL12" s="274">
        <v>3</v>
      </c>
      <c r="AM12" s="274">
        <v>3</v>
      </c>
      <c r="AN12" s="277">
        <f>+AM12/AL12</f>
        <v>1</v>
      </c>
      <c r="AO12" s="274">
        <v>2</v>
      </c>
      <c r="AP12" s="274"/>
      <c r="AQ12" s="277">
        <f>+AP12/AO12</f>
        <v>0</v>
      </c>
      <c r="AR12" s="274">
        <v>2</v>
      </c>
      <c r="AS12" s="274"/>
      <c r="AT12" s="277">
        <f>+AS12/AR12</f>
        <v>0</v>
      </c>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row>
    <row r="13" spans="1:100" s="3" customFormat="1" ht="99.95" customHeight="1" x14ac:dyDescent="0.25">
      <c r="A13" s="461"/>
      <c r="B13" s="488"/>
      <c r="C13" s="488"/>
      <c r="D13" s="488"/>
      <c r="E13" s="489"/>
      <c r="F13" s="488"/>
      <c r="G13" s="485"/>
      <c r="H13" s="486"/>
      <c r="I13" s="481"/>
      <c r="J13" s="487"/>
      <c r="K13" s="481"/>
      <c r="L13" s="486"/>
      <c r="M13" s="481"/>
      <c r="N13" s="482"/>
      <c r="O13" s="461">
        <v>2</v>
      </c>
      <c r="P13" s="462" t="s">
        <v>316</v>
      </c>
      <c r="Q13" s="483" t="s">
        <v>133</v>
      </c>
      <c r="R13" s="479" t="s">
        <v>123</v>
      </c>
      <c r="S13" s="479" t="s">
        <v>124</v>
      </c>
      <c r="T13" s="491" t="str">
        <f>IF(AND(R13="Preventivo",S13="Automático"),"50%",IF(AND(R13="Preventivo",S13="Manual"),"40%",IF(AND(R13="Detectivo",S13="Automático"),"40%",IF(AND(R13="Detectivo",S13="Manual"),"30%",IF(AND(R13="Correctivo",S13="Automático"),"35%",IF(AND(R13="Correctivo",S13="Manual"),"25%",""))))))</f>
        <v>40%</v>
      </c>
      <c r="U13" s="479" t="s">
        <v>125</v>
      </c>
      <c r="V13" s="479" t="s">
        <v>126</v>
      </c>
      <c r="W13" s="479" t="s">
        <v>127</v>
      </c>
      <c r="X13" s="480">
        <f>IFERROR(IF(Q13="Probabilidad",(I13-(+I13*T13)),IF(Q13="Impacto",I13,"")),"")</f>
        <v>0</v>
      </c>
      <c r="Y13" s="495" t="str">
        <f>IFERROR(IF(X13="","",IF(X13&lt;=0.2,"Muy Baja",IF(X13&lt;=0.4,"Baja",IF(X13&lt;=0.6,"Media",IF(X13&lt;=0.8,"Alta","Muy Alta"))))),"")</f>
        <v>Muy Baja</v>
      </c>
      <c r="Z13" s="491">
        <f>+X13</f>
        <v>0</v>
      </c>
      <c r="AA13" s="495" t="str">
        <f>IFERROR(IF(AB13="","",IF(AB13&lt;=0.2,"Leve",IF(AB13&lt;=0.4,"Menor",IF(AB13&lt;=0.6,"Moderado",IF(AB13&lt;=0.8,"Mayor","Catastrófico"))))),"")</f>
        <v>Leve</v>
      </c>
      <c r="AB13" s="480">
        <f>IFERROR(IF(Q13="Impacto",(M13-(+M13*T13)),IF(Q13="Probabilidad",M13,"")),"")</f>
        <v>0</v>
      </c>
      <c r="AC13" s="496"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Bajo</v>
      </c>
      <c r="AD13" s="255" t="s">
        <v>223</v>
      </c>
      <c r="AE13" s="261" t="s">
        <v>317</v>
      </c>
      <c r="AF13" s="236" t="s">
        <v>315</v>
      </c>
      <c r="AG13" s="237">
        <v>45689</v>
      </c>
      <c r="AH13" s="237">
        <v>46022</v>
      </c>
      <c r="AI13" s="253">
        <v>45782</v>
      </c>
      <c r="AJ13" s="223" t="s">
        <v>570</v>
      </c>
      <c r="AK13" s="144"/>
      <c r="AL13" s="274">
        <v>40</v>
      </c>
      <c r="AM13" s="274">
        <v>139</v>
      </c>
      <c r="AN13" s="277">
        <f t="shared" ref="AN13:AN18" si="0">+AM13/AL13</f>
        <v>3.4750000000000001</v>
      </c>
      <c r="AO13" s="274">
        <v>30</v>
      </c>
      <c r="AP13" s="274"/>
      <c r="AQ13" s="277">
        <f t="shared" ref="AQ13:AQ18" si="1">+AP13/AO13</f>
        <v>0</v>
      </c>
      <c r="AR13" s="274">
        <v>30</v>
      </c>
      <c r="AS13" s="274"/>
      <c r="AT13" s="277">
        <f t="shared" ref="AT13:AT18" si="2">+AS13/AR13</f>
        <v>0</v>
      </c>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row>
    <row r="14" spans="1:100" s="3" customFormat="1" ht="99.95" customHeight="1" x14ac:dyDescent="0.25">
      <c r="A14" s="461"/>
      <c r="B14" s="488"/>
      <c r="C14" s="488"/>
      <c r="D14" s="488"/>
      <c r="E14" s="489"/>
      <c r="F14" s="488"/>
      <c r="G14" s="485"/>
      <c r="H14" s="486"/>
      <c r="I14" s="481"/>
      <c r="J14" s="487"/>
      <c r="K14" s="481"/>
      <c r="L14" s="486"/>
      <c r="M14" s="481"/>
      <c r="N14" s="482"/>
      <c r="O14" s="461"/>
      <c r="P14" s="462"/>
      <c r="Q14" s="483"/>
      <c r="R14" s="479"/>
      <c r="S14" s="479"/>
      <c r="T14" s="491"/>
      <c r="U14" s="479"/>
      <c r="V14" s="479"/>
      <c r="W14" s="479"/>
      <c r="X14" s="480"/>
      <c r="Y14" s="495"/>
      <c r="Z14" s="491"/>
      <c r="AA14" s="495"/>
      <c r="AB14" s="480"/>
      <c r="AC14" s="496"/>
      <c r="AD14" s="255" t="s">
        <v>223</v>
      </c>
      <c r="AE14" s="149" t="s">
        <v>318</v>
      </c>
      <c r="AF14" s="236" t="s">
        <v>315</v>
      </c>
      <c r="AG14" s="237">
        <v>45689</v>
      </c>
      <c r="AH14" s="253" t="s">
        <v>287</v>
      </c>
      <c r="AI14" s="253">
        <v>45782</v>
      </c>
      <c r="AJ14" s="223" t="s">
        <v>570</v>
      </c>
      <c r="AK14" s="144"/>
      <c r="AL14" s="274">
        <v>40</v>
      </c>
      <c r="AM14" s="274">
        <v>139</v>
      </c>
      <c r="AN14" s="277">
        <f t="shared" si="0"/>
        <v>3.4750000000000001</v>
      </c>
      <c r="AO14" s="274">
        <v>30</v>
      </c>
      <c r="AP14" s="274"/>
      <c r="AQ14" s="277">
        <f t="shared" si="1"/>
        <v>0</v>
      </c>
      <c r="AR14" s="274">
        <v>30</v>
      </c>
      <c r="AS14" s="274"/>
      <c r="AT14" s="277">
        <f t="shared" si="2"/>
        <v>0</v>
      </c>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row>
    <row r="15" spans="1:100" s="3" customFormat="1" ht="99.95" customHeight="1" x14ac:dyDescent="0.25">
      <c r="A15" s="460" t="s">
        <v>442</v>
      </c>
      <c r="B15" s="488" t="s">
        <v>245</v>
      </c>
      <c r="C15" s="488" t="s">
        <v>516</v>
      </c>
      <c r="D15" s="488" t="s">
        <v>517</v>
      </c>
      <c r="E15" s="489" t="str">
        <f>+IF(ISTEXT(D15)=TRUE,CONCATENATE(B15," por ",C15," debido a ",D15),"DILIGENCIE LAS CASILLAS ANTERIORES")</f>
        <v>Posibilidad de afectación Económico por sanciones económicas debido a información errada que afecte a la comunidad</v>
      </c>
      <c r="F15" s="488" t="s">
        <v>229</v>
      </c>
      <c r="G15" s="485">
        <v>365</v>
      </c>
      <c r="H15" s="486" t="str">
        <f>IF(G15&lt;=0,"",IF(G15&lt;=2,"Muy Baja",IF(G15&lt;=24,"Baja",IF(G15&lt;=500,"Media",IF(G15&lt;=5000,"Alta","Muy Alta")))))</f>
        <v>Media</v>
      </c>
      <c r="I15" s="481">
        <f>IF(H15="","",IF(H15="Muy Baja",0.2,IF(H15="Baja",0.4,IF(H15="Media",0.6,IF(H15="Alta",0.8,IF(H15="Muy Alta",1,))))))</f>
        <v>0.6</v>
      </c>
      <c r="J15" s="487" t="s">
        <v>122</v>
      </c>
      <c r="K15" s="481" t="str">
        <f ca="1">IF(NOT(ISERROR(MATCH(J15,'Tabla Impacto'!$B$221:$B$223,0))),'Tabla Impacto'!$F$223&amp;"Por favor no seleccionar los criterios de impacto(Afectación Económica o presupuestal y Pérdida Reputacional)",J15)</f>
        <v xml:space="preserve">     Entre 10 y 50 SMLMV </v>
      </c>
      <c r="L15" s="486" t="str">
        <f ca="1">IF(OR(K15='Tabla Impacto'!$C$11,K15='Tabla Impacto'!$D$11),"Leve",IF(OR(K15='Tabla Impacto'!$C$12,K15='Tabla Impacto'!$D$12),"Menor",IF(OR(K15='Tabla Impacto'!$C$13,K15='Tabla Impacto'!$D$13),"Moderado",IF(OR(K15='Tabla Impacto'!$C$14,K15='Tabla Impacto'!$D$14),"Mayor",IF(OR(K15='Tabla Impacto'!$C$15,K15='Tabla Impacto'!$D$15),"Catastrófico","")))))</f>
        <v>Menor</v>
      </c>
      <c r="M15" s="481">
        <f ca="1">IF(L15="","",IF(L15="Leve",0.2,IF(L15="Menor",0.4,IF(L15="Moderado",0.6,IF(L15="Mayor",0.8,IF(L15="Catastrófico",1,))))))</f>
        <v>0.4</v>
      </c>
      <c r="N15" s="482" t="str">
        <f ca="1">IF(OR(AND(H15="Muy Baja",L15="Leve"),AND(H15="Muy Baja",L15="Menor"),AND(H15="Baja",L15="Leve")),"Bajo",IF(OR(AND(H15="Muy baja",L15="Moderado"),AND(H15="Baja",L15="Menor"),AND(H15="Baja",L15="Moderado"),AND(H15="Media",L15="Leve"),AND(H15="Media",L15="Menor"),AND(H15="Media",L15="Moderado"),AND(H15="Alta",L15="Leve"),AND(H15="Alta",L15="Menor")),"Moderado",IF(OR(AND(H15="Muy Baja",L15="Mayor"),AND(H15="Baja",L15="Mayor"),AND(H15="Media",L15="Mayor"),AND(H15="Alta",L15="Moderado"),AND(H15="Alta",L15="Mayor"),AND(H15="Muy Alta",L15="Leve"),AND(H15="Muy Alta",L15="Menor"),AND(H15="Muy Alta",L15="Moderado"),AND(H15="Muy Alta",L15="Mayor")),"Alto",IF(OR(AND(H15="Muy Baja",L15="Catastrófico"),AND(H15="Baja",L15="Catastrófico"),AND(H15="Media",L15="Catastrófico"),AND(H15="Alta",L15="Catastrófico"),AND(H15="Muy Alta",L15="Catastrófico")),"Extremo",""))))</f>
        <v>Moderado</v>
      </c>
      <c r="O15" s="222">
        <v>1</v>
      </c>
      <c r="P15" s="254" t="s">
        <v>313</v>
      </c>
      <c r="Q15" s="246" t="str">
        <f>IF(OR(R15="Preventivo",R15="Detectivo"),"Probabilidad",IF(R15="Correctivo","Impacto",""))</f>
        <v>Probabilidad</v>
      </c>
      <c r="R15" s="255" t="s">
        <v>123</v>
      </c>
      <c r="S15" s="255" t="s">
        <v>124</v>
      </c>
      <c r="T15" s="256" t="str">
        <f>IF(AND(R15="Preventivo",S15="Automático"),"50%",IF(AND(R15="Preventivo",S15="Manual"),"40%",IF(AND(R15="Detectivo",S15="Automático"),"40%",IF(AND(R15="Detectivo",S15="Manual"),"30%",IF(AND(R15="Correctivo",S15="Automático"),"35%",IF(AND(R15="Correctivo",S15="Manual"),"25%",""))))))</f>
        <v>40%</v>
      </c>
      <c r="U15" s="255" t="s">
        <v>125</v>
      </c>
      <c r="V15" s="255" t="s">
        <v>126</v>
      </c>
      <c r="W15" s="255" t="s">
        <v>127</v>
      </c>
      <c r="X15" s="259">
        <f>IFERROR(IF(Q15="Probabilidad",(I15-(+I15*T15)),IF(Q15="Impacto",I15,"")),"")</f>
        <v>0.36</v>
      </c>
      <c r="Y15" s="260" t="str">
        <f>IFERROR(IF(X15="","",IF(X15&lt;=0.2,"Muy Baja",IF(X15&lt;=0.4,"Baja",IF(X15&lt;=0.6,"Media",IF(X15&lt;=0.8,"Alta","Muy Alta"))))),"")</f>
        <v>Baja</v>
      </c>
      <c r="Z15" s="256">
        <f>+X15</f>
        <v>0.36</v>
      </c>
      <c r="AA15" s="260" t="str">
        <f ca="1">IFERROR(IF(AB15="","",IF(AB15&lt;=0.2,"Leve",IF(AB15&lt;=0.4,"Menor",IF(AB15&lt;=0.6,"Moderado",IF(AB15&lt;=0.8,"Mayor","Catastrófico"))))),"")</f>
        <v>Menor</v>
      </c>
      <c r="AB15" s="259">
        <f ca="1">IFERROR(IF(Q15="Impacto",(M15-(+M15*T15)),IF(Q15="Probabilidad",M15,"")),"")</f>
        <v>0.4</v>
      </c>
      <c r="AC15" s="257" t="str">
        <f ca="1">IFERROR(IF(OR(AND(Y15="Muy Baja",AA15="Leve"),AND(Y15="Muy Baja",AA15="Menor"),AND(Y15="Baja",AA15="Leve")),"Bajo",IF(OR(AND(Y15="Muy baja",AA15="Moderado"),AND(Y15="Baja",AA15="Menor"),AND(Y15="Baja",AA15="Moderado"),AND(Y15="Media",AA15="Leve"),AND(Y15="Media",AA15="Menor"),AND(Y15="Media",AA15="Moderado"),AND(Y15="Alta",AA15="Leve"),AND(Y15="Alta",AA15="Menor")),"Moderado",IF(OR(AND(Y15="Muy Baja",AA15="Mayor"),AND(Y15="Baja",AA15="Mayor"),AND(Y15="Media",AA15="Mayor"),AND(Y15="Alta",AA15="Moderado"),AND(Y15="Alta",AA15="Mayor"),AND(Y15="Muy Alta",AA15="Leve"),AND(Y15="Muy Alta",AA15="Menor"),AND(Y15="Muy Alta",AA15="Moderado"),AND(Y15="Muy Alta",AA15="Mayor")),"Alto",IF(OR(AND(Y15="Muy Baja",AA15="Catastrófico"),AND(Y15="Baja",AA15="Catastrófico"),AND(Y15="Media",AA15="Catastrófico"),AND(Y15="Alta",AA15="Catastrófico"),AND(Y15="Muy Alta",AA15="Catastrófico")),"Extremo","")))),"")</f>
        <v>Moderado</v>
      </c>
      <c r="AD15" s="255" t="s">
        <v>128</v>
      </c>
      <c r="AE15" s="236" t="s">
        <v>314</v>
      </c>
      <c r="AF15" s="236" t="s">
        <v>315</v>
      </c>
      <c r="AG15" s="237">
        <v>45658</v>
      </c>
      <c r="AH15" s="237">
        <v>46022</v>
      </c>
      <c r="AI15" s="253">
        <v>45782</v>
      </c>
      <c r="AJ15" s="106" t="s">
        <v>569</v>
      </c>
      <c r="AK15" s="144"/>
      <c r="AL15" s="274">
        <v>3</v>
      </c>
      <c r="AM15" s="274">
        <v>3</v>
      </c>
      <c r="AN15" s="277">
        <f t="shared" si="0"/>
        <v>1</v>
      </c>
      <c r="AO15" s="274">
        <v>2</v>
      </c>
      <c r="AP15" s="274"/>
      <c r="AQ15" s="277">
        <f t="shared" si="1"/>
        <v>0</v>
      </c>
      <c r="AR15" s="274">
        <v>2</v>
      </c>
      <c r="AS15" s="274"/>
      <c r="AT15" s="277">
        <f t="shared" si="2"/>
        <v>0</v>
      </c>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row>
    <row r="16" spans="1:100" s="3" customFormat="1" ht="99.95" customHeight="1" x14ac:dyDescent="0.25">
      <c r="A16" s="460"/>
      <c r="B16" s="488"/>
      <c r="C16" s="488"/>
      <c r="D16" s="488"/>
      <c r="E16" s="489"/>
      <c r="F16" s="488"/>
      <c r="G16" s="485"/>
      <c r="H16" s="486"/>
      <c r="I16" s="481"/>
      <c r="J16" s="487"/>
      <c r="K16" s="481"/>
      <c r="L16" s="486"/>
      <c r="M16" s="481"/>
      <c r="N16" s="482"/>
      <c r="O16" s="461">
        <v>2</v>
      </c>
      <c r="P16" s="462" t="s">
        <v>518</v>
      </c>
      <c r="Q16" s="483" t="s">
        <v>133</v>
      </c>
      <c r="R16" s="479" t="s">
        <v>123</v>
      </c>
      <c r="S16" s="479" t="s">
        <v>124</v>
      </c>
      <c r="T16" s="491" t="str">
        <f>IF(AND(R16="Preventivo",S16="Automático"),"50%",IF(AND(R16="Preventivo",S16="Manual"),"40%",IF(AND(R16="Detectivo",S16="Automático"),"40%",IF(AND(R16="Detectivo",S16="Manual"),"30%",IF(AND(R16="Correctivo",S16="Automático"),"35%",IF(AND(R16="Correctivo",S16="Manual"),"25%",""))))))</f>
        <v>40%</v>
      </c>
      <c r="U16" s="479" t="s">
        <v>125</v>
      </c>
      <c r="V16" s="479" t="s">
        <v>126</v>
      </c>
      <c r="W16" s="479" t="s">
        <v>127</v>
      </c>
      <c r="X16" s="480">
        <f>IFERROR(IF(Q16="Probabilidad",(I16-(+I16*T16)),IF(Q16="Impacto",I16,"")),"")</f>
        <v>0</v>
      </c>
      <c r="Y16" s="495" t="str">
        <f>IFERROR(IF(X16="","",IF(X16&lt;=0.2,"Muy Baja",IF(X16&lt;=0.4,"Baja",IF(X16&lt;=0.6,"Media",IF(X16&lt;=0.8,"Alta","Muy Alta"))))),"")</f>
        <v>Muy Baja</v>
      </c>
      <c r="Z16" s="491">
        <f>+X16</f>
        <v>0</v>
      </c>
      <c r="AA16" s="495" t="str">
        <f>IFERROR(IF(AB16="","",IF(AB16&lt;=0.2,"Leve",IF(AB16&lt;=0.4,"Menor",IF(AB16&lt;=0.6,"Moderado",IF(AB16&lt;=0.8,"Mayor","Catastrófico"))))),"")</f>
        <v>Leve</v>
      </c>
      <c r="AB16" s="480">
        <f>IFERROR(IF(Q16="Impacto",(M16-(+M16*T16)),IF(Q16="Probabilidad",M16,"")),"")</f>
        <v>0</v>
      </c>
      <c r="AC16" s="496" t="str">
        <f>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Bajo</v>
      </c>
      <c r="AD16" s="255" t="s">
        <v>223</v>
      </c>
      <c r="AE16" s="261" t="s">
        <v>317</v>
      </c>
      <c r="AF16" s="236" t="s">
        <v>315</v>
      </c>
      <c r="AG16" s="237">
        <v>45689</v>
      </c>
      <c r="AH16" s="237">
        <v>46022</v>
      </c>
      <c r="AI16" s="253">
        <v>45782</v>
      </c>
      <c r="AJ16" s="223" t="s">
        <v>570</v>
      </c>
      <c r="AK16" s="144"/>
      <c r="AL16" s="274">
        <v>40</v>
      </c>
      <c r="AM16" s="274">
        <v>139</v>
      </c>
      <c r="AN16" s="277">
        <f t="shared" si="0"/>
        <v>3.4750000000000001</v>
      </c>
      <c r="AO16" s="274">
        <v>30</v>
      </c>
      <c r="AP16" s="274"/>
      <c r="AQ16" s="277">
        <f t="shared" si="1"/>
        <v>0</v>
      </c>
      <c r="AR16" s="274">
        <v>30</v>
      </c>
      <c r="AS16" s="274"/>
      <c r="AT16" s="277">
        <f t="shared" si="2"/>
        <v>0</v>
      </c>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24"/>
      <c r="BX16" s="24"/>
      <c r="BY16" s="24"/>
      <c r="BZ16" s="24"/>
      <c r="CA16" s="24"/>
      <c r="CB16" s="24"/>
      <c r="CC16" s="24"/>
      <c r="CD16" s="24"/>
      <c r="CE16" s="24"/>
      <c r="CF16" s="24"/>
      <c r="CG16" s="24"/>
      <c r="CH16" s="24"/>
      <c r="CI16" s="24"/>
      <c r="CJ16" s="24"/>
      <c r="CK16" s="24"/>
      <c r="CL16" s="24"/>
      <c r="CM16" s="24"/>
      <c r="CN16" s="24"/>
      <c r="CO16" s="24"/>
      <c r="CP16" s="24"/>
      <c r="CQ16" s="24"/>
      <c r="CR16" s="24"/>
      <c r="CS16" s="24"/>
      <c r="CT16" s="24"/>
      <c r="CU16" s="24"/>
      <c r="CV16" s="24"/>
    </row>
    <row r="17" spans="1:100" s="3" customFormat="1" ht="99.95" customHeight="1" x14ac:dyDescent="0.25">
      <c r="A17" s="460"/>
      <c r="B17" s="488"/>
      <c r="C17" s="488"/>
      <c r="D17" s="488"/>
      <c r="E17" s="489"/>
      <c r="F17" s="488"/>
      <c r="G17" s="485"/>
      <c r="H17" s="486"/>
      <c r="I17" s="481"/>
      <c r="J17" s="487"/>
      <c r="K17" s="481"/>
      <c r="L17" s="486"/>
      <c r="M17" s="481"/>
      <c r="N17" s="482"/>
      <c r="O17" s="461"/>
      <c r="P17" s="462"/>
      <c r="Q17" s="483"/>
      <c r="R17" s="479"/>
      <c r="S17" s="479"/>
      <c r="T17" s="491"/>
      <c r="U17" s="479"/>
      <c r="V17" s="479"/>
      <c r="W17" s="479"/>
      <c r="X17" s="480"/>
      <c r="Y17" s="495"/>
      <c r="Z17" s="491"/>
      <c r="AA17" s="495"/>
      <c r="AB17" s="480"/>
      <c r="AC17" s="496"/>
      <c r="AD17" s="255" t="s">
        <v>223</v>
      </c>
      <c r="AE17" s="149"/>
      <c r="AF17" s="236"/>
      <c r="AG17" s="237"/>
      <c r="AH17" s="253"/>
      <c r="AI17" s="146"/>
      <c r="AJ17" s="106"/>
      <c r="AK17" s="144"/>
      <c r="AL17" s="278"/>
      <c r="AM17" s="278"/>
      <c r="AN17" s="277"/>
      <c r="AO17" s="278"/>
      <c r="AP17" s="278"/>
      <c r="AQ17" s="277"/>
      <c r="AR17" s="278"/>
      <c r="AS17" s="278"/>
      <c r="AT17" s="277"/>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4"/>
      <c r="CH17" s="24"/>
      <c r="CI17" s="24"/>
      <c r="CJ17" s="24"/>
      <c r="CK17" s="24"/>
      <c r="CL17" s="24"/>
      <c r="CM17" s="24"/>
      <c r="CN17" s="24"/>
      <c r="CO17" s="24"/>
      <c r="CP17" s="24"/>
      <c r="CQ17" s="24"/>
      <c r="CR17" s="24"/>
      <c r="CS17" s="24"/>
      <c r="CT17" s="24"/>
      <c r="CU17" s="24"/>
      <c r="CV17" s="24"/>
    </row>
    <row r="18" spans="1:100" ht="42.95" customHeight="1" x14ac:dyDescent="0.3">
      <c r="A18" s="26"/>
      <c r="B18" s="26"/>
      <c r="C18" s="26"/>
      <c r="D18" s="26"/>
      <c r="E18" s="7"/>
      <c r="F18" s="25"/>
      <c r="G18" s="7"/>
      <c r="H18" s="7"/>
      <c r="I18" s="7"/>
      <c r="J18" s="7"/>
      <c r="K18" s="7"/>
      <c r="L18" s="7"/>
      <c r="M18" s="7"/>
      <c r="N18" s="7"/>
      <c r="O18" s="25"/>
      <c r="P18" s="147"/>
      <c r="Q18" s="7"/>
      <c r="R18" s="7"/>
      <c r="S18" s="7"/>
      <c r="T18" s="7"/>
      <c r="U18" s="7"/>
      <c r="V18" s="7"/>
      <c r="W18" s="7"/>
      <c r="X18" s="7"/>
      <c r="Y18" s="7"/>
      <c r="Z18" s="7"/>
      <c r="AA18" s="7"/>
      <c r="AB18" s="7"/>
      <c r="AC18" s="7"/>
      <c r="AD18" s="7"/>
      <c r="AE18" s="7"/>
      <c r="AF18" s="7"/>
      <c r="AG18" s="7"/>
      <c r="AH18" s="7"/>
      <c r="AI18" s="7"/>
      <c r="AJ18" s="7"/>
      <c r="AK18" s="7"/>
      <c r="AL18" s="274">
        <f>SUM(AL12:AL17)</f>
        <v>126</v>
      </c>
      <c r="AM18" s="274">
        <f>SUM(AM12:AM17)</f>
        <v>423</v>
      </c>
      <c r="AN18" s="277">
        <f t="shared" si="0"/>
        <v>3.3571428571428572</v>
      </c>
      <c r="AO18" s="274">
        <f>SUM(AO12:AO17)</f>
        <v>94</v>
      </c>
      <c r="AP18" s="274">
        <f>SUM(AP12:AP17)</f>
        <v>0</v>
      </c>
      <c r="AQ18" s="277">
        <f t="shared" si="1"/>
        <v>0</v>
      </c>
      <c r="AR18" s="274">
        <f>SUM(AR12:AR17)</f>
        <v>94</v>
      </c>
      <c r="AS18" s="274">
        <f>SUM(AS12:AS17)</f>
        <v>0</v>
      </c>
      <c r="AT18" s="277">
        <f t="shared" si="2"/>
        <v>0</v>
      </c>
    </row>
    <row r="19" spans="1:100" x14ac:dyDescent="0.3">
      <c r="A19" s="26"/>
      <c r="B19" s="26"/>
      <c r="C19" s="26"/>
      <c r="D19" s="26"/>
      <c r="E19" s="7"/>
      <c r="F19" s="25"/>
      <c r="G19" s="7"/>
      <c r="H19" s="7"/>
      <c r="I19" s="7"/>
      <c r="J19" s="7"/>
      <c r="K19" s="7"/>
      <c r="L19" s="7"/>
      <c r="M19" s="7"/>
      <c r="N19" s="7"/>
      <c r="O19" s="25"/>
      <c r="P19" s="14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row>
    <row r="20" spans="1:100" x14ac:dyDescent="0.3">
      <c r="A20" s="26"/>
      <c r="B20" s="26"/>
      <c r="C20" s="26"/>
      <c r="D20" s="26"/>
      <c r="E20" s="7"/>
      <c r="F20" s="25"/>
      <c r="G20" s="7"/>
      <c r="H20" s="7"/>
      <c r="I20" s="7"/>
      <c r="J20" s="7"/>
      <c r="K20" s="7"/>
      <c r="L20" s="7"/>
      <c r="M20" s="7"/>
      <c r="N20" s="7"/>
      <c r="O20" s="25"/>
      <c r="P20" s="14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row>
    <row r="21" spans="1:100" x14ac:dyDescent="0.3">
      <c r="A21" s="26"/>
      <c r="B21" s="26"/>
      <c r="C21" s="26"/>
      <c r="D21" s="26"/>
      <c r="E21" s="7"/>
      <c r="F21" s="25"/>
      <c r="G21" s="7"/>
      <c r="H21" s="7"/>
      <c r="I21" s="7"/>
      <c r="J21" s="7"/>
      <c r="K21" s="7"/>
      <c r="L21" s="7"/>
      <c r="M21" s="7"/>
      <c r="N21" s="7"/>
      <c r="O21" s="25"/>
      <c r="P21" s="14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row>
    <row r="22" spans="1:100" x14ac:dyDescent="0.3">
      <c r="A22" s="26"/>
      <c r="B22" s="26"/>
      <c r="C22" s="26"/>
      <c r="D22" s="26"/>
      <c r="E22" s="7"/>
      <c r="F22" s="25"/>
      <c r="G22" s="7"/>
      <c r="H22" s="7"/>
      <c r="I22" s="7"/>
      <c r="J22" s="7"/>
      <c r="K22" s="7"/>
      <c r="L22" s="7"/>
      <c r="M22" s="7"/>
      <c r="N22" s="7"/>
      <c r="O22" s="25"/>
      <c r="P22" s="14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row>
    <row r="23" spans="1:100" x14ac:dyDescent="0.3">
      <c r="A23" s="26"/>
      <c r="B23" s="26"/>
      <c r="C23" s="26"/>
      <c r="D23" s="26"/>
      <c r="E23" s="7"/>
      <c r="F23" s="25"/>
      <c r="G23" s="7"/>
      <c r="H23" s="7"/>
      <c r="I23" s="7"/>
      <c r="J23" s="7"/>
      <c r="K23" s="7"/>
      <c r="L23" s="7"/>
      <c r="M23" s="7"/>
      <c r="N23" s="7"/>
      <c r="O23" s="25"/>
      <c r="P23" s="14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row>
    <row r="24" spans="1:100" x14ac:dyDescent="0.3">
      <c r="A24" s="26"/>
      <c r="B24" s="26"/>
      <c r="C24" s="26"/>
      <c r="D24" s="26"/>
      <c r="E24" s="7"/>
      <c r="F24" s="25"/>
      <c r="G24" s="7"/>
      <c r="H24" s="7"/>
      <c r="I24" s="7"/>
      <c r="J24" s="7"/>
      <c r="K24" s="7"/>
      <c r="L24" s="7"/>
      <c r="M24" s="7"/>
      <c r="N24" s="7"/>
      <c r="O24" s="25"/>
      <c r="P24" s="14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row>
    <row r="25" spans="1:100" x14ac:dyDescent="0.3">
      <c r="A25" s="26"/>
      <c r="B25" s="26"/>
      <c r="C25" s="26"/>
      <c r="D25" s="26"/>
      <c r="E25" s="7"/>
      <c r="F25" s="25"/>
      <c r="G25" s="7"/>
      <c r="H25" s="7"/>
      <c r="I25" s="7"/>
      <c r="J25" s="7"/>
      <c r="K25" s="7"/>
      <c r="L25" s="7"/>
      <c r="M25" s="7"/>
      <c r="N25" s="7"/>
      <c r="O25" s="25"/>
      <c r="P25" s="14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row>
    <row r="26" spans="1:100" x14ac:dyDescent="0.3">
      <c r="A26" s="26"/>
      <c r="B26" s="26"/>
      <c r="C26" s="26"/>
      <c r="D26" s="26"/>
      <c r="E26" s="7"/>
      <c r="F26" s="25"/>
      <c r="G26" s="7"/>
      <c r="H26" s="7"/>
      <c r="I26" s="7"/>
      <c r="J26" s="7"/>
      <c r="K26" s="7"/>
      <c r="L26" s="7"/>
      <c r="M26" s="7"/>
      <c r="N26" s="7"/>
      <c r="O26" s="25"/>
      <c r="P26" s="14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row>
    <row r="27" spans="1:100" x14ac:dyDescent="0.3">
      <c r="A27" s="26"/>
      <c r="B27" s="26"/>
      <c r="C27" s="26"/>
      <c r="D27" s="26"/>
      <c r="E27" s="7"/>
      <c r="F27" s="25"/>
      <c r="G27" s="7"/>
      <c r="H27" s="7"/>
      <c r="I27" s="7"/>
      <c r="J27" s="7"/>
      <c r="K27" s="7"/>
      <c r="L27" s="7"/>
      <c r="M27" s="7"/>
      <c r="N27" s="7"/>
      <c r="O27" s="25"/>
      <c r="P27" s="14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row>
    <row r="28" spans="1:100" x14ac:dyDescent="0.3">
      <c r="A28" s="26"/>
      <c r="B28" s="26"/>
      <c r="C28" s="26"/>
      <c r="D28" s="26"/>
      <c r="E28" s="7"/>
      <c r="F28" s="25"/>
      <c r="G28" s="7"/>
      <c r="H28" s="7"/>
      <c r="I28" s="7"/>
      <c r="J28" s="7"/>
      <c r="K28" s="7"/>
      <c r="L28" s="7"/>
      <c r="M28" s="7"/>
      <c r="N28" s="7"/>
      <c r="O28" s="25"/>
      <c r="P28" s="14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row>
    <row r="29" spans="1:100" x14ac:dyDescent="0.3">
      <c r="A29" s="26"/>
      <c r="B29" s="26"/>
      <c r="C29" s="26"/>
      <c r="D29" s="26"/>
      <c r="E29" s="7"/>
      <c r="F29" s="25"/>
      <c r="G29" s="7"/>
      <c r="H29" s="7"/>
      <c r="I29" s="7"/>
      <c r="J29" s="7"/>
      <c r="K29" s="7"/>
      <c r="L29" s="7"/>
      <c r="M29" s="7"/>
      <c r="N29" s="7"/>
      <c r="O29" s="25"/>
      <c r="P29" s="14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row>
    <row r="30" spans="1:100" x14ac:dyDescent="0.3">
      <c r="A30" s="26"/>
      <c r="B30" s="26"/>
      <c r="C30" s="26"/>
      <c r="D30" s="26"/>
      <c r="E30" s="7"/>
      <c r="F30" s="25"/>
      <c r="G30" s="7"/>
      <c r="H30" s="7"/>
      <c r="I30" s="7"/>
      <c r="J30" s="7"/>
      <c r="K30" s="7"/>
      <c r="L30" s="7"/>
      <c r="M30" s="7"/>
      <c r="N30" s="7"/>
      <c r="O30" s="25"/>
      <c r="P30" s="14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row>
    <row r="31" spans="1:100" x14ac:dyDescent="0.3">
      <c r="A31" s="26"/>
      <c r="B31" s="26"/>
      <c r="C31" s="26"/>
      <c r="D31" s="26"/>
      <c r="E31" s="7"/>
      <c r="F31" s="25"/>
      <c r="G31" s="7"/>
      <c r="H31" s="7"/>
      <c r="I31" s="7"/>
      <c r="J31" s="7"/>
      <c r="K31" s="7"/>
      <c r="L31" s="7"/>
      <c r="M31" s="7"/>
      <c r="N31" s="7"/>
      <c r="O31" s="25"/>
      <c r="P31" s="14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row>
    <row r="32" spans="1:100" x14ac:dyDescent="0.3">
      <c r="A32" s="26"/>
      <c r="B32" s="26"/>
      <c r="C32" s="26"/>
      <c r="D32" s="26"/>
      <c r="E32" s="7"/>
      <c r="F32" s="25"/>
      <c r="G32" s="7"/>
      <c r="H32" s="7"/>
      <c r="I32" s="7"/>
      <c r="J32" s="7"/>
      <c r="K32" s="7"/>
      <c r="L32" s="7"/>
      <c r="M32" s="7"/>
      <c r="N32" s="7"/>
      <c r="O32" s="25"/>
      <c r="P32" s="14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row>
    <row r="33" spans="1:46" x14ac:dyDescent="0.3">
      <c r="A33" s="26"/>
      <c r="B33" s="26"/>
      <c r="C33" s="26"/>
      <c r="D33" s="26"/>
      <c r="E33" s="7"/>
      <c r="F33" s="25"/>
      <c r="G33" s="7"/>
      <c r="H33" s="7"/>
      <c r="I33" s="7"/>
      <c r="J33" s="7"/>
      <c r="K33" s="7"/>
      <c r="L33" s="7"/>
      <c r="M33" s="7"/>
      <c r="N33" s="7"/>
      <c r="O33" s="25"/>
      <c r="P33" s="14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row>
    <row r="34" spans="1:46" x14ac:dyDescent="0.3">
      <c r="A34" s="26"/>
      <c r="B34" s="26"/>
      <c r="C34" s="26"/>
      <c r="D34" s="26"/>
      <c r="E34" s="7"/>
      <c r="F34" s="25"/>
      <c r="G34" s="7"/>
      <c r="H34" s="7"/>
      <c r="I34" s="7"/>
      <c r="J34" s="7"/>
      <c r="K34" s="7"/>
      <c r="L34" s="7"/>
      <c r="M34" s="7"/>
      <c r="N34" s="7"/>
      <c r="O34" s="25"/>
      <c r="P34" s="14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row>
    <row r="35" spans="1:46" x14ac:dyDescent="0.3">
      <c r="A35" s="26"/>
      <c r="B35" s="26"/>
      <c r="C35" s="26"/>
      <c r="D35" s="26"/>
      <c r="E35" s="7"/>
      <c r="F35" s="25"/>
      <c r="G35" s="7"/>
      <c r="H35" s="7"/>
      <c r="I35" s="7"/>
      <c r="J35" s="7"/>
      <c r="K35" s="7"/>
      <c r="L35" s="7"/>
      <c r="M35" s="7"/>
      <c r="N35" s="7"/>
      <c r="O35" s="25"/>
      <c r="P35" s="14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row>
    <row r="36" spans="1:46" x14ac:dyDescent="0.3">
      <c r="A36" s="26"/>
      <c r="B36" s="26"/>
      <c r="C36" s="26"/>
      <c r="D36" s="26"/>
      <c r="E36" s="7"/>
      <c r="F36" s="25"/>
      <c r="G36" s="7"/>
      <c r="H36" s="7"/>
      <c r="I36" s="7"/>
      <c r="J36" s="7"/>
      <c r="K36" s="7"/>
      <c r="L36" s="7"/>
      <c r="M36" s="7"/>
      <c r="N36" s="7"/>
      <c r="O36" s="25"/>
      <c r="P36" s="14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row>
    <row r="37" spans="1:46" x14ac:dyDescent="0.3">
      <c r="A37" s="26"/>
      <c r="B37" s="26"/>
      <c r="C37" s="26"/>
      <c r="D37" s="26"/>
      <c r="E37" s="7"/>
      <c r="F37" s="25"/>
      <c r="G37" s="7"/>
      <c r="H37" s="7"/>
      <c r="I37" s="7"/>
      <c r="J37" s="7"/>
      <c r="K37" s="7"/>
      <c r="L37" s="7"/>
      <c r="M37" s="7"/>
      <c r="N37" s="7"/>
      <c r="O37" s="25"/>
      <c r="P37" s="14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row>
    <row r="38" spans="1:46" x14ac:dyDescent="0.3">
      <c r="A38" s="26"/>
      <c r="B38" s="26"/>
      <c r="C38" s="26"/>
      <c r="D38" s="26"/>
      <c r="E38" s="7"/>
      <c r="F38" s="25"/>
      <c r="G38" s="7"/>
      <c r="H38" s="7"/>
      <c r="I38" s="7"/>
      <c r="J38" s="7"/>
      <c r="K38" s="7"/>
      <c r="L38" s="7"/>
      <c r="M38" s="7"/>
      <c r="N38" s="7"/>
      <c r="O38" s="25"/>
      <c r="P38" s="14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row>
    <row r="39" spans="1:46" x14ac:dyDescent="0.3">
      <c r="A39" s="26"/>
      <c r="B39" s="26"/>
      <c r="C39" s="26"/>
      <c r="D39" s="26"/>
      <c r="E39" s="7"/>
      <c r="F39" s="25"/>
      <c r="G39" s="7"/>
      <c r="H39" s="7"/>
      <c r="I39" s="7"/>
      <c r="J39" s="7"/>
      <c r="K39" s="7"/>
      <c r="L39" s="7"/>
      <c r="M39" s="7"/>
      <c r="N39" s="7"/>
      <c r="O39" s="25"/>
      <c r="P39" s="14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row>
    <row r="40" spans="1:46" x14ac:dyDescent="0.3">
      <c r="A40" s="26"/>
      <c r="B40" s="26"/>
      <c r="C40" s="26"/>
      <c r="D40" s="26"/>
      <c r="E40" s="7"/>
      <c r="F40" s="25"/>
      <c r="G40" s="7"/>
      <c r="H40" s="7"/>
      <c r="I40" s="7"/>
      <c r="J40" s="7"/>
      <c r="K40" s="7"/>
      <c r="L40" s="7"/>
      <c r="M40" s="7"/>
      <c r="N40" s="7"/>
      <c r="O40" s="25"/>
      <c r="P40" s="14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row>
    <row r="41" spans="1:46" x14ac:dyDescent="0.3">
      <c r="A41" s="26"/>
      <c r="B41" s="26"/>
      <c r="C41" s="26"/>
      <c r="D41" s="26"/>
      <c r="E41" s="7"/>
      <c r="F41" s="25"/>
      <c r="G41" s="7"/>
      <c r="H41" s="7"/>
      <c r="I41" s="7"/>
      <c r="J41" s="7"/>
      <c r="K41" s="7"/>
      <c r="L41" s="7"/>
      <c r="M41" s="7"/>
      <c r="N41" s="7"/>
      <c r="O41" s="25"/>
      <c r="P41" s="14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row>
    <row r="42" spans="1:46" x14ac:dyDescent="0.3">
      <c r="A42" s="26"/>
      <c r="B42" s="26"/>
      <c r="C42" s="26"/>
      <c r="D42" s="26"/>
      <c r="E42" s="7"/>
      <c r="F42" s="25"/>
      <c r="G42" s="7"/>
      <c r="H42" s="7"/>
      <c r="I42" s="7"/>
      <c r="J42" s="7"/>
      <c r="K42" s="7"/>
      <c r="L42" s="7"/>
      <c r="M42" s="7"/>
      <c r="N42" s="7"/>
      <c r="O42" s="25"/>
      <c r="P42" s="14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row>
    <row r="43" spans="1:46" x14ac:dyDescent="0.3">
      <c r="A43" s="26"/>
      <c r="B43" s="26"/>
      <c r="C43" s="26"/>
      <c r="D43" s="26"/>
      <c r="E43" s="7"/>
      <c r="F43" s="25"/>
      <c r="G43" s="7"/>
      <c r="H43" s="7"/>
      <c r="I43" s="7"/>
      <c r="J43" s="7"/>
      <c r="K43" s="7"/>
      <c r="L43" s="7"/>
      <c r="M43" s="7"/>
      <c r="N43" s="7"/>
      <c r="O43" s="25"/>
      <c r="P43" s="14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row>
    <row r="44" spans="1:46" x14ac:dyDescent="0.3">
      <c r="A44" s="26"/>
      <c r="B44" s="26"/>
      <c r="C44" s="26"/>
      <c r="D44" s="26"/>
      <c r="E44" s="7"/>
      <c r="F44" s="25"/>
      <c r="G44" s="7"/>
      <c r="H44" s="7"/>
      <c r="I44" s="7"/>
      <c r="J44" s="7"/>
      <c r="K44" s="7"/>
      <c r="L44" s="7"/>
      <c r="M44" s="7"/>
      <c r="N44" s="7"/>
      <c r="O44" s="25"/>
      <c r="P44" s="14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row>
    <row r="45" spans="1:46" x14ac:dyDescent="0.3">
      <c r="A45" s="26"/>
      <c r="B45" s="26"/>
      <c r="C45" s="26"/>
      <c r="D45" s="26"/>
      <c r="E45" s="7"/>
      <c r="F45" s="25"/>
      <c r="G45" s="7"/>
      <c r="H45" s="7"/>
      <c r="I45" s="7"/>
      <c r="J45" s="7"/>
      <c r="K45" s="7"/>
      <c r="L45" s="7"/>
      <c r="M45" s="7"/>
      <c r="N45" s="7"/>
      <c r="O45" s="25"/>
      <c r="P45" s="14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row>
    <row r="46" spans="1:46" x14ac:dyDescent="0.3">
      <c r="A46" s="26"/>
      <c r="B46" s="26"/>
      <c r="C46" s="26"/>
      <c r="D46" s="26"/>
      <c r="E46" s="7"/>
      <c r="F46" s="25"/>
      <c r="G46" s="7"/>
      <c r="H46" s="7"/>
      <c r="I46" s="7"/>
      <c r="J46" s="7"/>
      <c r="K46" s="7"/>
      <c r="L46" s="7"/>
      <c r="M46" s="7"/>
      <c r="N46" s="7"/>
      <c r="O46" s="25"/>
      <c r="P46" s="14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row>
    <row r="47" spans="1:46" x14ac:dyDescent="0.3">
      <c r="A47" s="26"/>
      <c r="B47" s="26"/>
      <c r="C47" s="26"/>
      <c r="D47" s="26"/>
      <c r="E47" s="7"/>
      <c r="F47" s="25"/>
      <c r="G47" s="7"/>
      <c r="H47" s="7"/>
      <c r="I47" s="7"/>
      <c r="J47" s="7"/>
      <c r="K47" s="7"/>
      <c r="L47" s="7"/>
      <c r="M47" s="7"/>
      <c r="N47" s="7"/>
      <c r="O47" s="25"/>
      <c r="P47" s="14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row>
    <row r="48" spans="1:46" x14ac:dyDescent="0.3">
      <c r="A48" s="26"/>
      <c r="B48" s="26"/>
      <c r="C48" s="26"/>
      <c r="D48" s="26"/>
      <c r="E48" s="7"/>
      <c r="F48" s="25"/>
      <c r="G48" s="7"/>
      <c r="H48" s="7"/>
      <c r="I48" s="7"/>
      <c r="J48" s="7"/>
      <c r="K48" s="7"/>
      <c r="L48" s="7"/>
      <c r="M48" s="7"/>
      <c r="N48" s="7"/>
      <c r="O48" s="25"/>
      <c r="P48" s="14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row>
  </sheetData>
  <dataConsolidate/>
  <mergeCells count="112">
    <mergeCell ref="AL8:AT8"/>
    <mergeCell ref="AL9:AN10"/>
    <mergeCell ref="AO9:AQ10"/>
    <mergeCell ref="AR9:AT10"/>
    <mergeCell ref="A8:B8"/>
    <mergeCell ref="C8:N8"/>
    <mergeCell ref="A1:D4"/>
    <mergeCell ref="E1:AI4"/>
    <mergeCell ref="AJ1:AK1"/>
    <mergeCell ref="AJ2:AK2"/>
    <mergeCell ref="AJ3:AK3"/>
    <mergeCell ref="AJ4:AK4"/>
    <mergeCell ref="A6:B6"/>
    <mergeCell ref="C6:N6"/>
    <mergeCell ref="O6:Q6"/>
    <mergeCell ref="A7:B7"/>
    <mergeCell ref="C7:N7"/>
    <mergeCell ref="AE9:AK9"/>
    <mergeCell ref="A10:A11"/>
    <mergeCell ref="B10:B11"/>
    <mergeCell ref="C10:C11"/>
    <mergeCell ref="D10:D11"/>
    <mergeCell ref="E10:E11"/>
    <mergeCell ref="K10:K11"/>
    <mergeCell ref="A9:G9"/>
    <mergeCell ref="H9:N9"/>
    <mergeCell ref="O9:W9"/>
    <mergeCell ref="X9:AD9"/>
    <mergeCell ref="F10:F11"/>
    <mergeCell ref="G10:G11"/>
    <mergeCell ref="H10:H11"/>
    <mergeCell ref="I10:I11"/>
    <mergeCell ref="J10:J11"/>
    <mergeCell ref="AK10:AK11"/>
    <mergeCell ref="AE10:AE11"/>
    <mergeCell ref="AF10:AF11"/>
    <mergeCell ref="AG10:AG11"/>
    <mergeCell ref="AH10:AH11"/>
    <mergeCell ref="A12:A14"/>
    <mergeCell ref="B12:B14"/>
    <mergeCell ref="C12:C14"/>
    <mergeCell ref="D12:D14"/>
    <mergeCell ref="E12:E14"/>
    <mergeCell ref="F12:F14"/>
    <mergeCell ref="G12:G14"/>
    <mergeCell ref="AC10:AC11"/>
    <mergeCell ref="AD10:AD11"/>
    <mergeCell ref="AB10:AB11"/>
    <mergeCell ref="L10:L11"/>
    <mergeCell ref="M10:M11"/>
    <mergeCell ref="N10:N11"/>
    <mergeCell ref="O10:O11"/>
    <mergeCell ref="P10:P11"/>
    <mergeCell ref="Q10:Q11"/>
    <mergeCell ref="R10:W10"/>
    <mergeCell ref="X10:X11"/>
    <mergeCell ref="Y10:Y11"/>
    <mergeCell ref="N12:N14"/>
    <mergeCell ref="H12:H14"/>
    <mergeCell ref="I12:I14"/>
    <mergeCell ref="J12:J14"/>
    <mergeCell ref="K12:K14"/>
    <mergeCell ref="L12:L14"/>
    <mergeCell ref="M12:M14"/>
    <mergeCell ref="AI10:AI11"/>
    <mergeCell ref="AJ10:AJ11"/>
    <mergeCell ref="Z10:Z11"/>
    <mergeCell ref="AA10:AA11"/>
    <mergeCell ref="AC13:AC14"/>
    <mergeCell ref="O13:O14"/>
    <mergeCell ref="P13:P14"/>
    <mergeCell ref="Q13:Q14"/>
    <mergeCell ref="R13:R14"/>
    <mergeCell ref="S13:S14"/>
    <mergeCell ref="T13:T14"/>
    <mergeCell ref="U13:U14"/>
    <mergeCell ref="V13:V14"/>
    <mergeCell ref="W13:W14"/>
    <mergeCell ref="X13:X14"/>
    <mergeCell ref="Y13:Y14"/>
    <mergeCell ref="Z13:Z14"/>
    <mergeCell ref="P16:P17"/>
    <mergeCell ref="Q16:Q17"/>
    <mergeCell ref="R16:R17"/>
    <mergeCell ref="S16:S17"/>
    <mergeCell ref="T16:T17"/>
    <mergeCell ref="K15:K17"/>
    <mergeCell ref="L15:L17"/>
    <mergeCell ref="M15:M17"/>
    <mergeCell ref="N15:N17"/>
    <mergeCell ref="O16:O17"/>
    <mergeCell ref="F15:F17"/>
    <mergeCell ref="G15:G17"/>
    <mergeCell ref="H15:H17"/>
    <mergeCell ref="I15:I17"/>
    <mergeCell ref="J15:J17"/>
    <mergeCell ref="A15:A17"/>
    <mergeCell ref="B15:B17"/>
    <mergeCell ref="C15:C17"/>
    <mergeCell ref="D15:D17"/>
    <mergeCell ref="E15:E17"/>
    <mergeCell ref="AB16:AB17"/>
    <mergeCell ref="AC16:AC17"/>
    <mergeCell ref="U16:U17"/>
    <mergeCell ref="V16:V17"/>
    <mergeCell ref="W16:W17"/>
    <mergeCell ref="X16:X17"/>
    <mergeCell ref="Y16:Y17"/>
    <mergeCell ref="AA13:AA14"/>
    <mergeCell ref="AB13:AB14"/>
    <mergeCell ref="Z16:Z17"/>
    <mergeCell ref="AA16:AA17"/>
  </mergeCells>
  <conditionalFormatting sqref="K12:K17">
    <cfRule type="containsText" dxfId="361" priority="25" operator="containsText" text="❌">
      <formula>NOT(ISERROR(SEARCH("❌",K12)))</formula>
    </cfRule>
  </conditionalFormatting>
  <conditionalFormatting sqref="L12:L17">
    <cfRule type="cellIs" dxfId="360" priority="30" operator="equal">
      <formula>"Catastrófico"</formula>
    </cfRule>
    <cfRule type="cellIs" dxfId="359" priority="31" operator="equal">
      <formula>"Mayor"</formula>
    </cfRule>
    <cfRule type="cellIs" dxfId="358" priority="32" operator="equal">
      <formula>"Moderado"</formula>
    </cfRule>
    <cfRule type="cellIs" dxfId="357" priority="33" operator="equal">
      <formula>"Menor"</formula>
    </cfRule>
    <cfRule type="cellIs" dxfId="356" priority="34" operator="equal">
      <formula>"Leve"</formula>
    </cfRule>
  </conditionalFormatting>
  <conditionalFormatting sqref="Y12:Y13 H12:H17 Y15:Y16">
    <cfRule type="cellIs" dxfId="355" priority="35" operator="equal">
      <formula>"Muy Alta"</formula>
    </cfRule>
    <cfRule type="cellIs" dxfId="354" priority="36" operator="equal">
      <formula>"Alta"</formula>
    </cfRule>
    <cfRule type="cellIs" dxfId="353" priority="37" operator="equal">
      <formula>"Media"</formula>
    </cfRule>
    <cfRule type="cellIs" dxfId="352" priority="38" operator="equal">
      <formula>"Baja"</formula>
    </cfRule>
    <cfRule type="cellIs" dxfId="351" priority="39" operator="equal">
      <formula>"Muy Baja"</formula>
    </cfRule>
  </conditionalFormatting>
  <conditionalFormatting sqref="AA12:AA13">
    <cfRule type="cellIs" dxfId="350" priority="20" operator="equal">
      <formula>"Catastrófico"</formula>
    </cfRule>
    <cfRule type="cellIs" dxfId="349" priority="21" operator="equal">
      <formula>"Mayor"</formula>
    </cfRule>
    <cfRule type="cellIs" dxfId="348" priority="22" operator="equal">
      <formula>"Moderado"</formula>
    </cfRule>
    <cfRule type="cellIs" dxfId="347" priority="23" operator="equal">
      <formula>"Menor"</formula>
    </cfRule>
    <cfRule type="cellIs" dxfId="346" priority="24" operator="equal">
      <formula>"Leve"</formula>
    </cfRule>
  </conditionalFormatting>
  <conditionalFormatting sqref="AA15:AA16">
    <cfRule type="cellIs" dxfId="345" priority="1" operator="equal">
      <formula>"Catastrófico"</formula>
    </cfRule>
    <cfRule type="cellIs" dxfId="344" priority="2" operator="equal">
      <formula>"Mayor"</formula>
    </cfRule>
    <cfRule type="cellIs" dxfId="343" priority="3" operator="equal">
      <formula>"Moderado"</formula>
    </cfRule>
    <cfRule type="cellIs" dxfId="342" priority="4" operator="equal">
      <formula>"Menor"</formula>
    </cfRule>
    <cfRule type="cellIs" dxfId="341" priority="5" operator="equal">
      <formula>"Leve"</formula>
    </cfRule>
  </conditionalFormatting>
  <conditionalFormatting sqref="AC12:AC13 N12:N17 AC15:AC16">
    <cfRule type="cellIs" dxfId="340" priority="26" operator="equal">
      <formula>"Extremo"</formula>
    </cfRule>
    <cfRule type="cellIs" dxfId="339" priority="27" operator="equal">
      <formula>"Alto"</formula>
    </cfRule>
    <cfRule type="cellIs" dxfId="338" priority="28" operator="equal">
      <formula>"Moderado"</formula>
    </cfRule>
    <cfRule type="cellIs" dxfId="337" priority="29" operator="equal">
      <formula>"Bajo"</formula>
    </cfRule>
  </conditionalFormatting>
  <pageMargins left="0.7" right="0.7" top="0.75" bottom="0.75" header="0.3" footer="0.3"/>
  <pageSetup orientation="portrait" r:id="rId1"/>
  <ignoredErrors>
    <ignoredError sqref="E12 E15" unlockedFormula="1"/>
  </ignoredErrors>
  <drawing r:id="rId2"/>
  <extLst>
    <ext xmlns:x14="http://schemas.microsoft.com/office/spreadsheetml/2009/9/main" uri="{CCE6A557-97BC-4b89-ADB6-D9C93CAAB3DF}">
      <x14:dataValidations xmlns:xm="http://schemas.microsoft.com/office/excel/2006/main" disablePrompts="1" count="12">
        <x14:dataValidation type="list" allowBlank="1" showInputMessage="1" showErrorMessage="1" xr:uid="{4F9311F2-3839-554B-A2A2-0474F1806350}">
          <x14:formula1>
            <xm:f>'Opciones Tratamiento'!$B$9:$B$10</xm:f>
          </x14:formula1>
          <xm:sqref>AK12:AK17</xm:sqref>
        </x14:dataValidation>
        <x14:dataValidation type="custom" allowBlank="1" showInputMessage="1" showErrorMessage="1" error="Recuerde que las acciones se generan bajo la medida de mitigar el riesgo" xr:uid="{E80DE5DB-393D-DF44-B630-51E15FEDC698}">
          <x14:formula1>
            <xm:f>IF(OR(AD12='Opciones Tratamiento'!$B$2,AD12='Opciones Tratamiento'!$B$3,AD12='Opciones Tratamiento'!$B$4),ISBLANK(AD12),ISTEXT(AD12))</xm:f>
          </x14:formula1>
          <xm:sqref>AJ12 AJ15 AJ17</xm:sqref>
        </x14:dataValidation>
        <x14:dataValidation type="custom" allowBlank="1" showInputMessage="1" showErrorMessage="1" error="Recuerde que las acciones se generan bajo la medida de mitigar el riesgo" xr:uid="{B6591B94-CCA0-B048-B6C4-775CE23B0B65}">
          <x14:formula1>
            <xm:f>IF(OR(AD12='Opciones Tratamiento'!$B$2,AD12='Opciones Tratamiento'!$B$3,AD12='Opciones Tratamiento'!$B$4),ISBLANK(AD12),ISTEXT(AD12))</xm:f>
          </x14:formula1>
          <xm:sqref>AI12:AI17</xm:sqref>
        </x14:dataValidation>
        <x14:dataValidation type="list" allowBlank="1" showInputMessage="1" showErrorMessage="1" xr:uid="{838A1EB9-857F-554F-AD4B-F0405A7EFC35}">
          <x14:formula1>
            <xm:f>'Tabla Impacto'!$F$210:$F$221</xm:f>
          </x14:formula1>
          <xm:sqref>J12:J17</xm:sqref>
        </x14:dataValidation>
        <x14:dataValidation type="list" allowBlank="1" showInputMessage="1" showErrorMessage="1" xr:uid="{77D6C67D-CFE6-9B48-9633-7BAFA6F425F2}">
          <x14:formula1>
            <xm:f>'Opciones Tratamiento'!$B$2:$B$5</xm:f>
          </x14:formula1>
          <xm:sqref>AD12:AD17</xm:sqref>
        </x14:dataValidation>
        <x14:dataValidation type="list" allowBlank="1" showInputMessage="1" showErrorMessage="1" xr:uid="{FB871D02-7B21-0C44-8C95-77F78D8FB424}">
          <x14:formula1>
            <xm:f>'Opciones Tratamiento'!$E$2:$E$4</xm:f>
          </x14:formula1>
          <xm:sqref>B12:B17</xm:sqref>
        </x14:dataValidation>
        <x14:dataValidation type="list" allowBlank="1" showInputMessage="1" showErrorMessage="1" xr:uid="{4A21AFE9-92F4-D449-A5BF-47CAFA999FAF}">
          <x14:formula1>
            <xm:f>'Opciones Tratamiento'!$B$13:$B$19</xm:f>
          </x14:formula1>
          <xm:sqref>F12:F17</xm:sqref>
        </x14:dataValidation>
        <x14:dataValidation type="list" allowBlank="1" showInputMessage="1" showErrorMessage="1" xr:uid="{E1A1B997-4E1B-E64B-A9A1-1A3D8A9D55E5}">
          <x14:formula1>
            <xm:f>'Tabla Valoración controles'!$D$13:$D$14</xm:f>
          </x14:formula1>
          <xm:sqref>W12:W13 W15:W16</xm:sqref>
        </x14:dataValidation>
        <x14:dataValidation type="list" allowBlank="1" showInputMessage="1" showErrorMessage="1" xr:uid="{F8549691-30DC-A643-B8DE-B2990F6572AC}">
          <x14:formula1>
            <xm:f>'Tabla Valoración controles'!$D$11:$D$12</xm:f>
          </x14:formula1>
          <xm:sqref>V12:V13 V15:V16</xm:sqref>
        </x14:dataValidation>
        <x14:dataValidation type="list" allowBlank="1" showInputMessage="1" showErrorMessage="1" xr:uid="{B2AA3866-FB54-0E48-9C67-90BC0AFDC008}">
          <x14:formula1>
            <xm:f>'Tabla Valoración controles'!$D$9:$D$10</xm:f>
          </x14:formula1>
          <xm:sqref>U12:U13 U15:U16</xm:sqref>
        </x14:dataValidation>
        <x14:dataValidation type="list" allowBlank="1" showInputMessage="1" showErrorMessage="1" xr:uid="{61D05C09-0925-D743-9CD3-DE52CFEFFB2B}">
          <x14:formula1>
            <xm:f>'Tabla Valoración controles'!$D$7:$D$8</xm:f>
          </x14:formula1>
          <xm:sqref>S12:S13 S15:S16</xm:sqref>
        </x14:dataValidation>
        <x14:dataValidation type="list" allowBlank="1" showInputMessage="1" showErrorMessage="1" xr:uid="{107E4B7F-B239-A641-8689-54A04E74FECC}">
          <x14:formula1>
            <xm:f>'Tabla Valoración controles'!$D$4:$D$6</xm:f>
          </x14:formula1>
          <xm:sqref>R12:R13 R15:R16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25</vt:i4>
      </vt:variant>
    </vt:vector>
  </HeadingPairs>
  <TitlesOfParts>
    <vt:vector size="25" baseType="lpstr">
      <vt:lpstr>Intructivo </vt:lpstr>
      <vt:lpstr>CONTEXTO</vt:lpstr>
      <vt:lpstr>Planeación estratégica</vt:lpstr>
      <vt:lpstr>Gestión Organi</vt:lpstr>
      <vt:lpstr>Gestión de las TICs</vt:lpstr>
      <vt:lpstr>Gestión TH</vt:lpstr>
      <vt:lpstr>Gestión Jurídica</vt:lpstr>
      <vt:lpstr>Gestión Fcra</vt:lpstr>
      <vt:lpstr>Gestión Comunic</vt:lpstr>
      <vt:lpstr>Gestión Rec Fisic</vt:lpstr>
      <vt:lpstr>Gestión Documental</vt:lpstr>
      <vt:lpstr>Gestión Disciplinaria</vt:lpstr>
      <vt:lpstr>SyE gestión</vt:lpstr>
      <vt:lpstr>Operaciones</vt:lpstr>
      <vt:lpstr>G.RedRiesgo</vt:lpstr>
      <vt:lpstr>Atención al ciudadano</vt:lpstr>
      <vt:lpstr>G.InvestYConoc</vt:lpstr>
      <vt:lpstr>CapacEspeciali</vt:lpstr>
      <vt:lpstr>Matriz Calor Inherente</vt:lpstr>
      <vt:lpstr>Matriz Calor Residual</vt:lpstr>
      <vt:lpstr>Tabla probabilidad</vt:lpstr>
      <vt:lpstr>Tabla Impacto</vt:lpstr>
      <vt:lpstr>Tabla Valoración controles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control interno</cp:lastModifiedBy>
  <cp:revision/>
  <dcterms:created xsi:type="dcterms:W3CDTF">2020-03-24T23:12:47Z</dcterms:created>
  <dcterms:modified xsi:type="dcterms:W3CDTF">2025-07-08T21:55:43Z</dcterms:modified>
  <cp:category/>
  <cp:contentStatus/>
</cp:coreProperties>
</file>